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139220010+139220011+139220009_VD Srnojedy, VD Obříství, VD Týnec n. L., oprava uzávěrů PK\C_Podklady TDS\VZ_realizace\DPPS\PD VD Obristvi\"/>
    </mc:Choice>
  </mc:AlternateContent>
  <bookViews>
    <workbookView xWindow="0" yWindow="0" windowWidth="28800" windowHeight="12180" firstSheet="1" activeTab="1"/>
  </bookViews>
  <sheets>
    <sheet name="ID" sheetId="3" state="hidden" r:id="rId1"/>
    <sheet name="HMG" sheetId="13" r:id="rId2"/>
    <sheet name="ProvHraz_Spec" sheetId="4" r:id="rId3"/>
    <sheet name="VzperVrat_Spec" sheetId="6" r:id="rId4"/>
    <sheet name="Stavitka_Spec" sheetId="12" r:id="rId5"/>
    <sheet name="Vyk_Tab" sheetId="14" r:id="rId6"/>
  </sheets>
  <definedNames>
    <definedName name="_xlnm.Print_Area" localSheetId="1">HMG!$A$1:$AK$33</definedName>
    <definedName name="_xlnm.Print_Area" localSheetId="2">ProvHraz_Spec!$B$1:$T$165</definedName>
    <definedName name="_xlnm.Print_Area" localSheetId="4">Stavitka_Spec!$B$1:$T$42</definedName>
    <definedName name="_xlnm.Print_Area" localSheetId="3">VzperVrat_Spec!$B$2:$T$57</definedName>
  </definedNames>
  <calcPr calcId="162913"/>
</workbook>
</file>

<file path=xl/calcChain.xml><?xml version="1.0" encoding="utf-8"?>
<calcChain xmlns="http://schemas.openxmlformats.org/spreadsheetml/2006/main">
  <c r="I36" i="4" l="1"/>
  <c r="I71" i="4"/>
  <c r="I70" i="4"/>
  <c r="P39" i="12" l="1"/>
  <c r="I37" i="6" l="1"/>
  <c r="P38" i="6"/>
  <c r="I38" i="6"/>
  <c r="R38" i="6" l="1"/>
  <c r="I12" i="12" l="1"/>
  <c r="I11" i="12"/>
  <c r="I10" i="12"/>
  <c r="I14" i="12"/>
  <c r="I15" i="12"/>
  <c r="I16" i="12"/>
  <c r="I13" i="12"/>
  <c r="P14" i="12"/>
  <c r="R14" i="12" l="1"/>
  <c r="I38" i="12"/>
  <c r="I37" i="12"/>
  <c r="I36" i="12"/>
  <c r="I35" i="12"/>
  <c r="I34" i="12"/>
  <c r="I33" i="12"/>
  <c r="I32" i="12"/>
  <c r="I31" i="12"/>
  <c r="I29" i="12"/>
  <c r="I28" i="12"/>
  <c r="I27" i="12"/>
  <c r="P38" i="12"/>
  <c r="T38" i="12" s="1"/>
  <c r="P37" i="12"/>
  <c r="T37" i="12" s="1"/>
  <c r="P36" i="12"/>
  <c r="T36" i="12" s="1"/>
  <c r="H30" i="12"/>
  <c r="I30" i="12" s="1"/>
  <c r="H26" i="12"/>
  <c r="C25" i="12"/>
  <c r="C19" i="12"/>
  <c r="C9" i="12"/>
  <c r="P49" i="6"/>
  <c r="R49" i="6" s="1"/>
  <c r="P48" i="6"/>
  <c r="R48" i="6" s="1"/>
  <c r="P47" i="6"/>
  <c r="R47" i="6" s="1"/>
  <c r="I46" i="6"/>
  <c r="P46" i="6"/>
  <c r="H46" i="6"/>
  <c r="R46" i="6" l="1"/>
  <c r="R38" i="12"/>
  <c r="R36" i="12"/>
  <c r="R37" i="12"/>
  <c r="I26" i="12"/>
  <c r="C5" i="12" l="1"/>
  <c r="B5" i="12"/>
  <c r="D2" i="12"/>
  <c r="C2" i="12"/>
  <c r="P35" i="12"/>
  <c r="P34" i="12"/>
  <c r="P33" i="12"/>
  <c r="P32" i="12"/>
  <c r="P31" i="12"/>
  <c r="P30" i="12"/>
  <c r="P29" i="12"/>
  <c r="P28" i="12"/>
  <c r="P27" i="12"/>
  <c r="P26" i="12"/>
  <c r="T26" i="12" s="1"/>
  <c r="P23" i="12"/>
  <c r="R23" i="12" s="1"/>
  <c r="P22" i="12"/>
  <c r="P21" i="12"/>
  <c r="P20" i="12"/>
  <c r="P16" i="12"/>
  <c r="P15" i="12"/>
  <c r="P13" i="12"/>
  <c r="P12" i="12"/>
  <c r="P11" i="12"/>
  <c r="P10" i="12"/>
  <c r="R10" i="12" s="1"/>
  <c r="C3" i="12"/>
  <c r="C5" i="6"/>
  <c r="B5" i="6"/>
  <c r="C3" i="6"/>
  <c r="D2" i="6"/>
  <c r="C2" i="6"/>
  <c r="P55" i="6"/>
  <c r="P54" i="6"/>
  <c r="P53" i="6"/>
  <c r="P52" i="6"/>
  <c r="I52" i="6"/>
  <c r="P51" i="6"/>
  <c r="I51" i="6"/>
  <c r="P50" i="6"/>
  <c r="I50" i="6"/>
  <c r="P43" i="6"/>
  <c r="P42" i="6"/>
  <c r="P41" i="6"/>
  <c r="P40" i="6"/>
  <c r="P39" i="6"/>
  <c r="P37" i="6"/>
  <c r="P36" i="6"/>
  <c r="I36" i="6"/>
  <c r="P35" i="6"/>
  <c r="I35" i="6"/>
  <c r="P34" i="6"/>
  <c r="I34" i="6"/>
  <c r="P33" i="6"/>
  <c r="I33" i="6"/>
  <c r="P32" i="6"/>
  <c r="R32" i="6" s="1"/>
  <c r="P31" i="6"/>
  <c r="P30" i="6"/>
  <c r="R30" i="6" s="1"/>
  <c r="P25" i="6"/>
  <c r="H25" i="6"/>
  <c r="S25" i="6" s="1"/>
  <c r="P24" i="6"/>
  <c r="H24" i="6"/>
  <c r="S24" i="6" s="1"/>
  <c r="P23" i="6"/>
  <c r="H23" i="6"/>
  <c r="S23" i="6" s="1"/>
  <c r="P22" i="6"/>
  <c r="T22" i="6" s="1"/>
  <c r="P17" i="6"/>
  <c r="R17" i="6" s="1"/>
  <c r="P16" i="6"/>
  <c r="T16" i="6" s="1"/>
  <c r="P15" i="6"/>
  <c r="P14" i="6"/>
  <c r="R14" i="6" s="1"/>
  <c r="P13" i="6"/>
  <c r="T13" i="6" s="1"/>
  <c r="P12" i="6"/>
  <c r="T12" i="6" s="1"/>
  <c r="P11" i="6"/>
  <c r="T11" i="6" s="1"/>
  <c r="P10" i="6"/>
  <c r="T10" i="6" s="1"/>
  <c r="R11" i="12" l="1"/>
  <c r="R12" i="12"/>
  <c r="R15" i="12"/>
  <c r="R13" i="12"/>
  <c r="R16" i="12"/>
  <c r="T32" i="12"/>
  <c r="R32" i="12"/>
  <c r="T33" i="12"/>
  <c r="R33" i="12"/>
  <c r="R34" i="12"/>
  <c r="T34" i="12"/>
  <c r="R35" i="12"/>
  <c r="T35" i="12"/>
  <c r="T31" i="12"/>
  <c r="R31" i="12"/>
  <c r="T28" i="12"/>
  <c r="R28" i="12"/>
  <c r="T29" i="12"/>
  <c r="R29" i="12"/>
  <c r="T27" i="12"/>
  <c r="R27" i="12"/>
  <c r="T30" i="12"/>
  <c r="R30" i="12"/>
  <c r="R26" i="12"/>
  <c r="R34" i="6"/>
  <c r="O44" i="6"/>
  <c r="O45" i="6" s="1"/>
  <c r="P45" i="6" s="1"/>
  <c r="R50" i="6"/>
  <c r="R37" i="6"/>
  <c r="R36" i="6"/>
  <c r="R35" i="6"/>
  <c r="T17" i="6"/>
  <c r="R10" i="6"/>
  <c r="R51" i="6"/>
  <c r="R11" i="6"/>
  <c r="T23" i="6"/>
  <c r="R13" i="6"/>
  <c r="R33" i="6"/>
  <c r="T14" i="6"/>
  <c r="T24" i="6"/>
  <c r="R16" i="6"/>
  <c r="R12" i="6"/>
  <c r="R52" i="6"/>
  <c r="R15" i="6"/>
  <c r="T25" i="6"/>
  <c r="R40" i="6"/>
  <c r="R42" i="6"/>
  <c r="R55" i="6"/>
  <c r="R31" i="6"/>
  <c r="T15" i="6"/>
  <c r="R43" i="6"/>
  <c r="R53" i="6"/>
  <c r="R39" i="6"/>
  <c r="R41" i="6"/>
  <c r="R54" i="6"/>
  <c r="R40" i="12" l="1"/>
  <c r="T40" i="12"/>
  <c r="P44" i="6"/>
  <c r="R44" i="6" s="1"/>
  <c r="T26" i="6"/>
  <c r="R45" i="6"/>
  <c r="T18" i="6"/>
  <c r="T19" i="6" s="1"/>
  <c r="T27" i="6" l="1"/>
  <c r="I148" i="4" l="1"/>
  <c r="I149" i="4"/>
  <c r="I150" i="4"/>
  <c r="I151" i="4"/>
  <c r="I152" i="4"/>
  <c r="I153" i="4"/>
  <c r="I147" i="4"/>
  <c r="P164" i="4"/>
  <c r="H164" i="4"/>
  <c r="I164" i="4" s="1"/>
  <c r="R164" i="4" s="1"/>
  <c r="P163" i="4"/>
  <c r="H163" i="4"/>
  <c r="I163" i="4" s="1"/>
  <c r="P162" i="4"/>
  <c r="H162" i="4"/>
  <c r="P72" i="4"/>
  <c r="I72" i="4"/>
  <c r="P71" i="4"/>
  <c r="R71" i="4"/>
  <c r="P70" i="4"/>
  <c r="R70" i="4" s="1"/>
  <c r="I37" i="4"/>
  <c r="I35" i="4"/>
  <c r="P36" i="4"/>
  <c r="P37" i="4"/>
  <c r="P35" i="4"/>
  <c r="R163" i="4" l="1"/>
  <c r="R72" i="4"/>
  <c r="I162" i="4"/>
  <c r="R162" i="4" s="1"/>
  <c r="R36" i="4"/>
  <c r="R37" i="4"/>
  <c r="R35" i="4"/>
  <c r="R165" i="4" l="1"/>
  <c r="I115" i="4"/>
  <c r="I113" i="4"/>
  <c r="I110" i="4"/>
  <c r="I105" i="4"/>
  <c r="I104" i="4"/>
  <c r="I154" i="4"/>
  <c r="I156" i="4"/>
  <c r="I155" i="4"/>
  <c r="I146" i="4"/>
  <c r="I139" i="4"/>
  <c r="H134" i="4"/>
  <c r="I134" i="4" s="1"/>
  <c r="I138" i="4"/>
  <c r="I133" i="4"/>
  <c r="I131" i="4"/>
  <c r="I129" i="4"/>
  <c r="I128" i="4"/>
  <c r="I126" i="4"/>
  <c r="I124" i="4"/>
  <c r="I122" i="4"/>
  <c r="I121" i="4"/>
  <c r="I120" i="4"/>
  <c r="R120" i="4" s="1"/>
  <c r="I109" i="4"/>
  <c r="H145" i="4"/>
  <c r="I145" i="4" s="1"/>
  <c r="H144" i="4"/>
  <c r="I144" i="4" s="1"/>
  <c r="H143" i="4"/>
  <c r="I143" i="4" s="1"/>
  <c r="H142" i="4"/>
  <c r="I142" i="4" s="1"/>
  <c r="H141" i="4"/>
  <c r="I141" i="4" s="1"/>
  <c r="H140" i="4"/>
  <c r="H137" i="4"/>
  <c r="H136" i="4"/>
  <c r="I136" i="4" s="1"/>
  <c r="H135" i="4"/>
  <c r="I135" i="4" s="1"/>
  <c r="H132" i="4"/>
  <c r="H130" i="4"/>
  <c r="I130" i="4" s="1"/>
  <c r="H127" i="4"/>
  <c r="I127" i="4" s="1"/>
  <c r="H125" i="4"/>
  <c r="I125" i="4" s="1"/>
  <c r="H123" i="4"/>
  <c r="H119" i="4"/>
  <c r="I119" i="4" s="1"/>
  <c r="H118" i="4"/>
  <c r="I118" i="4" s="1"/>
  <c r="H117" i="4"/>
  <c r="I117" i="4" s="1"/>
  <c r="H116" i="4"/>
  <c r="H112" i="4"/>
  <c r="H111" i="4"/>
  <c r="H108" i="4"/>
  <c r="I108" i="4" s="1"/>
  <c r="H107" i="4"/>
  <c r="H103" i="4"/>
  <c r="I103" i="4" s="1"/>
  <c r="P118" i="4"/>
  <c r="P119" i="4"/>
  <c r="P120" i="4"/>
  <c r="T120" i="4" s="1"/>
  <c r="P121" i="4"/>
  <c r="T121" i="4" s="1"/>
  <c r="P122" i="4"/>
  <c r="T122" i="4" s="1"/>
  <c r="P123" i="4"/>
  <c r="P124" i="4"/>
  <c r="T124" i="4" s="1"/>
  <c r="P125" i="4"/>
  <c r="P126" i="4"/>
  <c r="T126" i="4" s="1"/>
  <c r="P127" i="4"/>
  <c r="P128" i="4"/>
  <c r="T128" i="4" s="1"/>
  <c r="P129" i="4"/>
  <c r="T129" i="4" s="1"/>
  <c r="P130" i="4"/>
  <c r="P131" i="4"/>
  <c r="T131" i="4" s="1"/>
  <c r="P132" i="4"/>
  <c r="P133" i="4"/>
  <c r="T133" i="4" s="1"/>
  <c r="P134" i="4"/>
  <c r="T134" i="4" s="1"/>
  <c r="P135" i="4"/>
  <c r="P136" i="4"/>
  <c r="P137" i="4"/>
  <c r="P138" i="4"/>
  <c r="T138" i="4" s="1"/>
  <c r="P139" i="4"/>
  <c r="T139" i="4" s="1"/>
  <c r="P140" i="4"/>
  <c r="P141" i="4"/>
  <c r="P142" i="4"/>
  <c r="P143" i="4"/>
  <c r="P144" i="4"/>
  <c r="P145" i="4"/>
  <c r="P146" i="4"/>
  <c r="P147" i="4"/>
  <c r="P148" i="4"/>
  <c r="P149" i="4"/>
  <c r="P150" i="4"/>
  <c r="P151" i="4"/>
  <c r="P152" i="4"/>
  <c r="P153" i="4"/>
  <c r="P154" i="4"/>
  <c r="T154" i="4" s="1"/>
  <c r="P155" i="4"/>
  <c r="T155" i="4" s="1"/>
  <c r="P156" i="4"/>
  <c r="P117" i="4"/>
  <c r="P116" i="4"/>
  <c r="P91" i="4"/>
  <c r="R91" i="4" s="1"/>
  <c r="P84" i="4"/>
  <c r="T84" i="4" s="1"/>
  <c r="I84" i="4"/>
  <c r="P92" i="4"/>
  <c r="R92" i="4" s="1"/>
  <c r="B76" i="4"/>
  <c r="P90" i="4"/>
  <c r="T90" i="4" s="1"/>
  <c r="T96" i="4" s="1"/>
  <c r="I90" i="4"/>
  <c r="P86" i="4"/>
  <c r="T86" i="4" s="1"/>
  <c r="I86" i="4"/>
  <c r="P85" i="4"/>
  <c r="T85" i="4" s="1"/>
  <c r="I85" i="4"/>
  <c r="P83" i="4"/>
  <c r="H83" i="4"/>
  <c r="P82" i="4"/>
  <c r="H82" i="4"/>
  <c r="I82" i="4" s="1"/>
  <c r="P81" i="4"/>
  <c r="T81" i="4" s="1"/>
  <c r="I81" i="4"/>
  <c r="P80" i="4"/>
  <c r="T80" i="4" s="1"/>
  <c r="I80" i="4"/>
  <c r="P79" i="4"/>
  <c r="T79" i="4" s="1"/>
  <c r="I79" i="4"/>
  <c r="B40" i="4"/>
  <c r="P64" i="4"/>
  <c r="P63" i="4"/>
  <c r="P62" i="4"/>
  <c r="P61" i="4"/>
  <c r="P60" i="4"/>
  <c r="P59" i="4"/>
  <c r="I59" i="4"/>
  <c r="P58" i="4"/>
  <c r="I58" i="4"/>
  <c r="P57" i="4"/>
  <c r="H57" i="4"/>
  <c r="I57" i="4" s="1"/>
  <c r="P56" i="4"/>
  <c r="H56" i="4"/>
  <c r="P55" i="4"/>
  <c r="T55" i="4" s="1"/>
  <c r="I55" i="4"/>
  <c r="P54" i="4"/>
  <c r="I54" i="4"/>
  <c r="P53" i="4"/>
  <c r="I53" i="4"/>
  <c r="H53" i="4"/>
  <c r="P52" i="4"/>
  <c r="I52" i="4"/>
  <c r="H52" i="4"/>
  <c r="P51" i="4"/>
  <c r="T51" i="4" s="1"/>
  <c r="I51" i="4"/>
  <c r="P50" i="4"/>
  <c r="H50" i="4"/>
  <c r="P49" i="4"/>
  <c r="H49" i="4"/>
  <c r="I49" i="4" s="1"/>
  <c r="P48" i="4"/>
  <c r="T48" i="4" s="1"/>
  <c r="I48" i="4"/>
  <c r="P47" i="4"/>
  <c r="T47" i="4" s="1"/>
  <c r="I47" i="4"/>
  <c r="P46" i="4"/>
  <c r="T46" i="4" s="1"/>
  <c r="I46" i="4"/>
  <c r="P45" i="4"/>
  <c r="T45" i="4" s="1"/>
  <c r="I45" i="4"/>
  <c r="P44" i="4"/>
  <c r="T44" i="4" s="1"/>
  <c r="I44" i="4"/>
  <c r="P43" i="4"/>
  <c r="T43" i="4" s="1"/>
  <c r="I43" i="4"/>
  <c r="I24" i="4"/>
  <c r="I23" i="4"/>
  <c r="I20" i="4"/>
  <c r="I19" i="4"/>
  <c r="I18" i="4"/>
  <c r="I17" i="4"/>
  <c r="I16" i="4"/>
  <c r="I13" i="4"/>
  <c r="I12" i="4"/>
  <c r="I11" i="4"/>
  <c r="I10" i="4"/>
  <c r="I8" i="4"/>
  <c r="P29" i="4"/>
  <c r="P28" i="4"/>
  <c r="P27" i="4"/>
  <c r="P26" i="4"/>
  <c r="P25" i="4"/>
  <c r="P24" i="4"/>
  <c r="P23" i="4"/>
  <c r="P22" i="4"/>
  <c r="P21" i="4"/>
  <c r="P20" i="4"/>
  <c r="T20" i="4" s="1"/>
  <c r="P19" i="4"/>
  <c r="P18" i="4"/>
  <c r="P17" i="4"/>
  <c r="P16" i="4"/>
  <c r="T16" i="4" s="1"/>
  <c r="H22" i="4"/>
  <c r="I22" i="4" s="1"/>
  <c r="H21" i="4"/>
  <c r="I21" i="4" s="1"/>
  <c r="H18" i="4"/>
  <c r="H17" i="4"/>
  <c r="H15" i="4"/>
  <c r="H14" i="4"/>
  <c r="P115" i="4"/>
  <c r="P114" i="4"/>
  <c r="T114" i="4" s="1"/>
  <c r="I114" i="4"/>
  <c r="P113" i="4"/>
  <c r="T113" i="4" s="1"/>
  <c r="P112" i="4"/>
  <c r="P111" i="4"/>
  <c r="P110" i="4"/>
  <c r="T110" i="4" s="1"/>
  <c r="P109" i="4"/>
  <c r="T109" i="4" s="1"/>
  <c r="P108" i="4"/>
  <c r="P107" i="4"/>
  <c r="P106" i="4"/>
  <c r="H106" i="4"/>
  <c r="P105" i="4"/>
  <c r="T105" i="4" s="1"/>
  <c r="P104" i="4"/>
  <c r="T104" i="4" s="1"/>
  <c r="P103" i="4"/>
  <c r="B100" i="4"/>
  <c r="P15" i="4"/>
  <c r="P14" i="4"/>
  <c r="P13" i="4"/>
  <c r="P12" i="4"/>
  <c r="T12" i="4" s="1"/>
  <c r="P11" i="4"/>
  <c r="T11" i="4" s="1"/>
  <c r="P10" i="4"/>
  <c r="T10" i="4" s="1"/>
  <c r="P9" i="4"/>
  <c r="T9" i="4" s="1"/>
  <c r="I9" i="4"/>
  <c r="P8" i="4"/>
  <c r="T8" i="4" s="1"/>
  <c r="B4" i="4"/>
  <c r="C2" i="4"/>
  <c r="D1" i="4"/>
  <c r="C1" i="4"/>
  <c r="R135" i="4" l="1"/>
  <c r="R136" i="4"/>
  <c r="R124" i="4"/>
  <c r="R118" i="4"/>
  <c r="R142" i="4"/>
  <c r="R130" i="4"/>
  <c r="R154" i="4"/>
  <c r="R60" i="4"/>
  <c r="R61" i="4"/>
  <c r="R63" i="4"/>
  <c r="R62" i="4"/>
  <c r="R64" i="4"/>
  <c r="R26" i="4"/>
  <c r="R103" i="4"/>
  <c r="R27" i="4"/>
  <c r="R28" i="4"/>
  <c r="R29" i="4"/>
  <c r="R25" i="4"/>
  <c r="R153" i="4"/>
  <c r="R152" i="4"/>
  <c r="R155" i="4"/>
  <c r="R151" i="4"/>
  <c r="R150" i="4"/>
  <c r="R149" i="4"/>
  <c r="R114" i="4"/>
  <c r="R148" i="4"/>
  <c r="R147" i="4"/>
  <c r="R131" i="4"/>
  <c r="R119" i="4"/>
  <c r="R143" i="4"/>
  <c r="R146" i="4"/>
  <c r="R121" i="4"/>
  <c r="R108" i="4"/>
  <c r="R122" i="4"/>
  <c r="R156" i="4"/>
  <c r="R126" i="4"/>
  <c r="R104" i="4"/>
  <c r="R128" i="4"/>
  <c r="R105" i="4"/>
  <c r="R117" i="4"/>
  <c r="R141" i="4"/>
  <c r="R129" i="4"/>
  <c r="R110" i="4"/>
  <c r="R113" i="4"/>
  <c r="R133" i="4"/>
  <c r="R115" i="4"/>
  <c r="R144" i="4"/>
  <c r="R138" i="4"/>
  <c r="R125" i="4"/>
  <c r="R145" i="4"/>
  <c r="R134" i="4"/>
  <c r="R127" i="4"/>
  <c r="R109" i="4"/>
  <c r="R139" i="4"/>
  <c r="R18" i="4"/>
  <c r="T143" i="4"/>
  <c r="R52" i="4"/>
  <c r="R16" i="4"/>
  <c r="T140" i="4"/>
  <c r="R44" i="4"/>
  <c r="R55" i="4"/>
  <c r="R17" i="4"/>
  <c r="T119" i="4"/>
  <c r="R10" i="4"/>
  <c r="R11" i="4"/>
  <c r="R9" i="4"/>
  <c r="T106" i="4"/>
  <c r="R13" i="4"/>
  <c r="R45" i="4"/>
  <c r="R85" i="4"/>
  <c r="R23" i="4"/>
  <c r="R48" i="4"/>
  <c r="R53" i="4"/>
  <c r="R59" i="4"/>
  <c r="R81" i="4"/>
  <c r="T112" i="4"/>
  <c r="T137" i="4"/>
  <c r="T116" i="4"/>
  <c r="R12" i="4"/>
  <c r="R51" i="4"/>
  <c r="R46" i="4"/>
  <c r="R57" i="4"/>
  <c r="R79" i="4"/>
  <c r="R86" i="4"/>
  <c r="T123" i="4"/>
  <c r="R21" i="4"/>
  <c r="R19" i="4"/>
  <c r="R47" i="4"/>
  <c r="R58" i="4"/>
  <c r="R80" i="4"/>
  <c r="R90" i="4"/>
  <c r="R96" i="4" s="1"/>
  <c r="T144" i="4"/>
  <c r="R20" i="4"/>
  <c r="T103" i="4"/>
  <c r="T107" i="4"/>
  <c r="T132" i="4"/>
  <c r="R22" i="4"/>
  <c r="R24" i="4"/>
  <c r="T108" i="4"/>
  <c r="I123" i="4"/>
  <c r="R123" i="4" s="1"/>
  <c r="R8" i="4"/>
  <c r="R43" i="4"/>
  <c r="R49" i="4"/>
  <c r="R54" i="4"/>
  <c r="R82" i="4"/>
  <c r="R84" i="4"/>
  <c r="T111" i="4"/>
  <c r="I132" i="4"/>
  <c r="R132" i="4" s="1"/>
  <c r="I116" i="4"/>
  <c r="R116" i="4" s="1"/>
  <c r="I137" i="4"/>
  <c r="R137" i="4" s="1"/>
  <c r="T115" i="4"/>
  <c r="T142" i="4"/>
  <c r="I140" i="4"/>
  <c r="R140" i="4" s="1"/>
  <c r="T145" i="4"/>
  <c r="I106" i="4"/>
  <c r="R106" i="4" s="1"/>
  <c r="T125" i="4"/>
  <c r="I107" i="4"/>
  <c r="R107" i="4" s="1"/>
  <c r="T127" i="4"/>
  <c r="T130" i="4"/>
  <c r="I111" i="4"/>
  <c r="R111" i="4" s="1"/>
  <c r="T135" i="4"/>
  <c r="T156" i="4"/>
  <c r="I112" i="4"/>
  <c r="R112" i="4" s="1"/>
  <c r="T136" i="4"/>
  <c r="T14" i="4"/>
  <c r="T50" i="4"/>
  <c r="T15" i="4"/>
  <c r="T82" i="4"/>
  <c r="I14" i="4"/>
  <c r="R14" i="4" s="1"/>
  <c r="T83" i="4"/>
  <c r="T13" i="4"/>
  <c r="T56" i="4"/>
  <c r="T57" i="4"/>
  <c r="I83" i="4"/>
  <c r="R83" i="4" s="1"/>
  <c r="T49" i="4"/>
  <c r="I50" i="4"/>
  <c r="R50" i="4" s="1"/>
  <c r="I56" i="4"/>
  <c r="R56" i="4" s="1"/>
  <c r="I15" i="4"/>
  <c r="R15" i="4" s="1"/>
  <c r="T21" i="4"/>
  <c r="T22" i="4"/>
  <c r="R88" i="4" l="1"/>
  <c r="T158" i="4"/>
  <c r="R158" i="4"/>
  <c r="R159" i="4" s="1"/>
  <c r="T88" i="4"/>
  <c r="T66" i="4"/>
  <c r="R66" i="4"/>
  <c r="T31" i="4"/>
  <c r="R31" i="4"/>
  <c r="T32" i="4" l="1"/>
  <c r="T97" i="4"/>
  <c r="T67" i="4"/>
  <c r="T159" i="4"/>
</calcChain>
</file>

<file path=xl/sharedStrings.xml><?xml version="1.0" encoding="utf-8"?>
<sst xmlns="http://schemas.openxmlformats.org/spreadsheetml/2006/main" count="1593" uniqueCount="448">
  <si>
    <t>ks</t>
  </si>
  <si>
    <t xml:space="preserve"> </t>
  </si>
  <si>
    <t>plocha</t>
  </si>
  <si>
    <t>F.1.</t>
  </si>
  <si>
    <t>Soupis prací a dodávek</t>
  </si>
  <si>
    <t>F.2.</t>
  </si>
  <si>
    <t>Oceněný soupis prací a dodávek</t>
  </si>
  <si>
    <t>stavba:</t>
  </si>
  <si>
    <t>č.stavby</t>
  </si>
  <si>
    <t>Rekapitulace</t>
  </si>
  <si>
    <t>objekt</t>
  </si>
  <si>
    <t>soubor</t>
  </si>
  <si>
    <t>PS1</t>
  </si>
  <si>
    <t>PS2</t>
  </si>
  <si>
    <t>PS3</t>
  </si>
  <si>
    <t>Lávky</t>
  </si>
  <si>
    <t>akce:</t>
  </si>
  <si>
    <t>Poz.</t>
  </si>
  <si>
    <t>Název</t>
  </si>
  <si>
    <t>Materiál</t>
  </si>
  <si>
    <t>Tloušťka</t>
  </si>
  <si>
    <t>Šířka</t>
  </si>
  <si>
    <t>Délka 1 ks</t>
  </si>
  <si>
    <t xml:space="preserve">Váha </t>
  </si>
  <si>
    <t>Č. výkresu</t>
  </si>
  <si>
    <t>Výkres, norma</t>
  </si>
  <si>
    <t>Jed-</t>
  </si>
  <si>
    <t>Množství</t>
  </si>
  <si>
    <t>Hmotnost</t>
  </si>
  <si>
    <t>rozměr</t>
  </si>
  <si>
    <t>mm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</si>
  <si>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</si>
  <si>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>1 ks</t>
  </si>
  <si>
    <t>konečný</t>
  </si>
  <si>
    <t>notka</t>
  </si>
  <si>
    <t>poč. dílců</t>
  </si>
  <si>
    <t>ks v dílci</t>
  </si>
  <si>
    <t>ks celkem</t>
  </si>
  <si>
    <t>1 m (kg)</t>
  </si>
  <si>
    <t>celkem (kg)</t>
  </si>
  <si>
    <t>A4</t>
  </si>
  <si>
    <t>Celkem 1 ks</t>
  </si>
  <si>
    <t xml:space="preserve">Celkem </t>
  </si>
  <si>
    <t>plech 8 mm</t>
  </si>
  <si>
    <t>A2</t>
  </si>
  <si>
    <t>S235</t>
  </si>
  <si>
    <t>část</t>
  </si>
  <si>
    <t>1 m (ks)</t>
  </si>
  <si>
    <r>
      <t>celkem (m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)</t>
    </r>
  </si>
  <si>
    <t>Zn</t>
  </si>
  <si>
    <t>Sh60</t>
  </si>
  <si>
    <t>DIN 7991</t>
  </si>
  <si>
    <t>DIN 929</t>
  </si>
  <si>
    <t>Boční trám</t>
  </si>
  <si>
    <t>U100</t>
  </si>
  <si>
    <t>Sloupek zábradlí</t>
  </si>
  <si>
    <t>DIN 933</t>
  </si>
  <si>
    <t>DIN 934</t>
  </si>
  <si>
    <t>DIN 125A</t>
  </si>
  <si>
    <t>Oprava slupic</t>
  </si>
  <si>
    <t>Oprava pojezdových kol</t>
  </si>
  <si>
    <t>VD Obříství, oprava vzpěrných vrat, stavítek obtoků a provizorního hrazení PK</t>
  </si>
  <si>
    <t>Oprava těsnění vzpěrných vrat</t>
  </si>
  <si>
    <t>Hradící tabule - velká</t>
  </si>
  <si>
    <t>U240</t>
  </si>
  <si>
    <t>Vodorovný rám</t>
  </si>
  <si>
    <t>Svislý rám</t>
  </si>
  <si>
    <t>Vodorovná výztuha</t>
  </si>
  <si>
    <t>Svislá výztuha horní</t>
  </si>
  <si>
    <t>Svislá výztuha dolní</t>
  </si>
  <si>
    <t>Rohový plech svislé výztuhy</t>
  </si>
  <si>
    <t>Dolní nosič těsnění</t>
  </si>
  <si>
    <t>Hradící plech</t>
  </si>
  <si>
    <t>Dolní lišta těsnění</t>
  </si>
  <si>
    <t>Přední vodící lišta</t>
  </si>
  <si>
    <t xml:space="preserve">Výztuha vodící lišty </t>
  </si>
  <si>
    <t>Boční lišta těsnění</t>
  </si>
  <si>
    <t>Výztuha dolního nosiče těs.</t>
  </si>
  <si>
    <t>Šíkmá výztuha vod.lišty</t>
  </si>
  <si>
    <t>Závěsné oko (nové)</t>
  </si>
  <si>
    <t xml:space="preserve">Těsnění boční </t>
  </si>
  <si>
    <t>Těsnění prahové</t>
  </si>
  <si>
    <t>Matice M16</t>
  </si>
  <si>
    <t>Podložka D17</t>
  </si>
  <si>
    <t xml:space="preserve">Šroub M16x80 </t>
  </si>
  <si>
    <t xml:space="preserve">Šroub M16x65 </t>
  </si>
  <si>
    <t xml:space="preserve">Šroub M16x60 </t>
  </si>
  <si>
    <t>plech 6 mm</t>
  </si>
  <si>
    <t>L 80x50x8</t>
  </si>
  <si>
    <t>plech 10 mm</t>
  </si>
  <si>
    <t>tyč 80x6 mm</t>
  </si>
  <si>
    <t>tyč 60x6 mm</t>
  </si>
  <si>
    <t>L90x50x8 mm</t>
  </si>
  <si>
    <t>plech 16 mm</t>
  </si>
  <si>
    <t>Otevřené "L" 80x50x15</t>
  </si>
  <si>
    <t>Pás 110x20 mm</t>
  </si>
  <si>
    <t xml:space="preserve">stávající </t>
  </si>
  <si>
    <t>nové</t>
  </si>
  <si>
    <t>S355</t>
  </si>
  <si>
    <t>nerez</t>
  </si>
  <si>
    <t>Hradící tabule - malá</t>
  </si>
  <si>
    <t>Čelní trámy</t>
  </si>
  <si>
    <t xml:space="preserve">Příčky </t>
  </si>
  <si>
    <t>L 70x50x8</t>
  </si>
  <si>
    <t>Pochozí plech</t>
  </si>
  <si>
    <t>Konzola zábradlí - deska</t>
  </si>
  <si>
    <t>Konzola zábradlí - trubka</t>
  </si>
  <si>
    <t>Závěsné oko</t>
  </si>
  <si>
    <t>TR 55x3</t>
  </si>
  <si>
    <r>
      <t xml:space="preserve">tyč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18 mm</t>
    </r>
  </si>
  <si>
    <t>TR 70x5</t>
  </si>
  <si>
    <t>upravené</t>
  </si>
  <si>
    <t>Závěs řetězu</t>
  </si>
  <si>
    <t>Dlouhý článek, 6x42 mm</t>
  </si>
  <si>
    <t>Hák houpačkový M8</t>
  </si>
  <si>
    <t>M8x120/60 mm</t>
  </si>
  <si>
    <t>5685C Zn</t>
  </si>
  <si>
    <t>Řetěz zábradlí, pozink</t>
  </si>
  <si>
    <t>Opěrná deska slupice</t>
  </si>
  <si>
    <t>Plechy opěrné desky</t>
  </si>
  <si>
    <t>Styčníkový plech - dolní náv.</t>
  </si>
  <si>
    <t>Výztuhy návodní plech</t>
  </si>
  <si>
    <r>
      <t xml:space="preserve">tyč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>22 mm</t>
    </r>
  </si>
  <si>
    <t>Deska diagonály dolní</t>
  </si>
  <si>
    <t>Deska diagonály horní</t>
  </si>
  <si>
    <t>U140</t>
  </si>
  <si>
    <t>Styčníkový plech - horní</t>
  </si>
  <si>
    <t>Styčníkový plech střední H</t>
  </si>
  <si>
    <t>Styčníkový plech střední D</t>
  </si>
  <si>
    <t>Styčníkový plech - dolní pov.</t>
  </si>
  <si>
    <t xml:space="preserve">Zádní trám </t>
  </si>
  <si>
    <t xml:space="preserve"> 1/2 I 200</t>
  </si>
  <si>
    <t>Zadní deska opěry</t>
  </si>
  <si>
    <t>Spodní deska opěry</t>
  </si>
  <si>
    <t>Zadní opěra</t>
  </si>
  <si>
    <t>Spodní opěra</t>
  </si>
  <si>
    <t>Trubka zábradlí</t>
  </si>
  <si>
    <t xml:space="preserve">Horní trám </t>
  </si>
  <si>
    <t>Horní trám zarážka pás</t>
  </si>
  <si>
    <t>Horní trám zarážka stoj.</t>
  </si>
  <si>
    <t>Střední H trám</t>
  </si>
  <si>
    <t>Střední H trám - výztuhy</t>
  </si>
  <si>
    <t>Střední D trám</t>
  </si>
  <si>
    <t>Střední D trám - výztuhy</t>
  </si>
  <si>
    <t xml:space="preserve">Dolní trám </t>
  </si>
  <si>
    <t>Dolní trám - pásnice</t>
  </si>
  <si>
    <t>Dolní trám - spoj.deska</t>
  </si>
  <si>
    <t>Dolní trám - výztuhy</t>
  </si>
  <si>
    <t>Výztuha spodní opěry</t>
  </si>
  <si>
    <t>Deska čepu slupice</t>
  </si>
  <si>
    <t>Čep slupice</t>
  </si>
  <si>
    <t>Horní vedení slupice</t>
  </si>
  <si>
    <t xml:space="preserve">Deska dolního čepu </t>
  </si>
  <si>
    <t>Konzola čepu - deska</t>
  </si>
  <si>
    <t>Konzola čepu - deska spod.</t>
  </si>
  <si>
    <t>Konzola čepu - výztuha</t>
  </si>
  <si>
    <t>Páka - list</t>
  </si>
  <si>
    <t>Páka - vidlice</t>
  </si>
  <si>
    <t>Páka - závlačka</t>
  </si>
  <si>
    <t>Závěsné oko přední</t>
  </si>
  <si>
    <t>Závěsné oko zadní</t>
  </si>
  <si>
    <t>plech 20 mm</t>
  </si>
  <si>
    <t>L80x80x10</t>
  </si>
  <si>
    <t>pás 60x10 mm</t>
  </si>
  <si>
    <t>Horní diagonála</t>
  </si>
  <si>
    <t>Střední diagonála</t>
  </si>
  <si>
    <t>Střední diagonála - výzt.</t>
  </si>
  <si>
    <t>Dolní diagonála</t>
  </si>
  <si>
    <t>Dolní diagonála - výzt.</t>
  </si>
  <si>
    <t>plech 14 mm</t>
  </si>
  <si>
    <t>plech 30 mm</t>
  </si>
  <si>
    <t>U160</t>
  </si>
  <si>
    <r>
      <t xml:space="preserve">tyč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>30 mm</t>
    </r>
  </si>
  <si>
    <t>D17</t>
  </si>
  <si>
    <t>asi M16x50</t>
  </si>
  <si>
    <t>asi M16</t>
  </si>
  <si>
    <t>D13</t>
  </si>
  <si>
    <t>M12</t>
  </si>
  <si>
    <t>M12x40</t>
  </si>
  <si>
    <t>tyč 94x64 mm</t>
  </si>
  <si>
    <t>Zadní stojka</t>
  </si>
  <si>
    <t>DIN763</t>
  </si>
  <si>
    <t>stávající</t>
  </si>
  <si>
    <t>Celkem  slupice</t>
  </si>
  <si>
    <t>Deska</t>
  </si>
  <si>
    <t>Závěsné řetězy</t>
  </si>
  <si>
    <t>Tř. 8, typ EN konstr. 221</t>
  </si>
  <si>
    <t>ČSN EN 818-2</t>
  </si>
  <si>
    <t>ocel</t>
  </si>
  <si>
    <t>ocel Zn</t>
  </si>
  <si>
    <t xml:space="preserve">Třmen Ω se šroubem (šekl) </t>
  </si>
  <si>
    <t>nosnost 4.75 t</t>
  </si>
  <si>
    <t>2.5m/2718mm</t>
  </si>
  <si>
    <t>1,6m/1938mm</t>
  </si>
  <si>
    <t>3.2m/3260mm</t>
  </si>
  <si>
    <t>Vázací dvojřetěz s oky, 2.5m</t>
  </si>
  <si>
    <t>Vázací dvojřetěz s oky, 1.6m</t>
  </si>
  <si>
    <t>Vázací dvojřetěz s oky, 3.2m</t>
  </si>
  <si>
    <t>upravit/nové</t>
  </si>
  <si>
    <t>Šroub M12 x 40</t>
  </si>
  <si>
    <t>Matice M12</t>
  </si>
  <si>
    <t>Podložka D13</t>
  </si>
  <si>
    <t>Šroub M16 x 60</t>
  </si>
  <si>
    <r>
      <t xml:space="preserve">Dolní čep čepu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26 mm</t>
    </r>
  </si>
  <si>
    <r>
      <t xml:space="preserve">Páka - čep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25 mm</t>
    </r>
  </si>
  <si>
    <r>
      <t xml:space="preserve">tyč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>36 mm</t>
    </r>
  </si>
  <si>
    <t>DIN 94</t>
  </si>
  <si>
    <t>4mm</t>
  </si>
  <si>
    <t>Doplňující díly opravy slupic - opěrné desky (1)</t>
  </si>
  <si>
    <t>Oprava hradídích desek</t>
  </si>
  <si>
    <t>Oprava lávek a zábradlí</t>
  </si>
  <si>
    <t>Oprava odpružení  vzpěrných vrat</t>
  </si>
  <si>
    <t>Oprava lávek  vzpěrných vrat</t>
  </si>
  <si>
    <t>Oprava kce vzpěrných vrat, PKO</t>
  </si>
  <si>
    <t>Oprava odrazných trámů vzpěrných vrat</t>
  </si>
  <si>
    <t>Oprava PKO stavítek</t>
  </si>
  <si>
    <t>VON</t>
  </si>
  <si>
    <t>Vedlejší a ostatní náklady</t>
  </si>
  <si>
    <t>Specifikace a výkaz materiálu (PS01)</t>
  </si>
  <si>
    <t>Specifikace a výkaz materiálu (PS02)</t>
  </si>
  <si>
    <t>Specifikace a výkaz materiálu (PS03)</t>
  </si>
  <si>
    <t>F.1.1.</t>
  </si>
  <si>
    <t>F.1.2.</t>
  </si>
  <si>
    <t>F.1.3.</t>
  </si>
  <si>
    <t>F.1.4.</t>
  </si>
  <si>
    <t>F.1.5.</t>
  </si>
  <si>
    <t>datum</t>
  </si>
  <si>
    <t>D.1.2.6.</t>
  </si>
  <si>
    <t>Oprava těsnění stavítek</t>
  </si>
  <si>
    <t>Výkres, norma,
poznámka</t>
  </si>
  <si>
    <t>1 m (kg, ks)</t>
  </si>
  <si>
    <t>PKO vzpěrných vrat</t>
  </si>
  <si>
    <t>OK vrátně vzpěrných vrat</t>
  </si>
  <si>
    <t>svařenec</t>
  </si>
  <si>
    <t>Srazové stoličky</t>
  </si>
  <si>
    <t>obrobený odlitek</t>
  </si>
  <si>
    <t>navýšení plochy OK vrat</t>
  </si>
  <si>
    <t>Boční stoličky</t>
  </si>
  <si>
    <t>ocelový svařenec</t>
  </si>
  <si>
    <t>Rohové stoličky horní</t>
  </si>
  <si>
    <t>Rohové stoličky dolní</t>
  </si>
  <si>
    <t>Konzoly čidel</t>
  </si>
  <si>
    <t>ocelové prvky</t>
  </si>
  <si>
    <t>Odpružení včetně konzoly</t>
  </si>
  <si>
    <t>ocelová konstrukce</t>
  </si>
  <si>
    <t>OK lávky vzpěrných vrat</t>
  </si>
  <si>
    <t>Celkem 1 vráteň</t>
  </si>
  <si>
    <t>Celekm 2 vrátně</t>
  </si>
  <si>
    <t>PKO zabudované ve stavbě</t>
  </si>
  <si>
    <t>práh vzpěrných vrat</t>
  </si>
  <si>
    <t>L160x12</t>
  </si>
  <si>
    <t>opěry bočních stoliček</t>
  </si>
  <si>
    <t>desky ve zdi PK</t>
  </si>
  <si>
    <t>opancéřování rohu výklenku</t>
  </si>
  <si>
    <t>plech ve zdi PK</t>
  </si>
  <si>
    <t>rozšíření pancéřování</t>
  </si>
  <si>
    <t>Celkem PKO</t>
  </si>
  <si>
    <t>Díly pro opravu vzpěrných vrat</t>
  </si>
  <si>
    <t>šroub M20x70</t>
  </si>
  <si>
    <t>montáž lávky</t>
  </si>
  <si>
    <t>matice M20</t>
  </si>
  <si>
    <t>podložka D21</t>
  </si>
  <si>
    <t>těsnění pryžové prahové</t>
  </si>
  <si>
    <t>pryž Sh60 - 65x110 mm</t>
  </si>
  <si>
    <t>pryž Sh60</t>
  </si>
  <si>
    <t>těsnění pryžové prah./sraz</t>
  </si>
  <si>
    <t>pryž Sh60 - 65x130 mm</t>
  </si>
  <si>
    <t>těsnění pryžové srazové</t>
  </si>
  <si>
    <t>těsnění pryžové boční</t>
  </si>
  <si>
    <t>šroub M16 x 70</t>
  </si>
  <si>
    <t>boční přítlačný</t>
  </si>
  <si>
    <t>šroub M16 x 65</t>
  </si>
  <si>
    <t>boční přídržný</t>
  </si>
  <si>
    <t>prahový přídržný</t>
  </si>
  <si>
    <t>šroub M16 x 100</t>
  </si>
  <si>
    <t>srazový přítlačný</t>
  </si>
  <si>
    <t>šroub M16 x 75</t>
  </si>
  <si>
    <t>srazový přídržný</t>
  </si>
  <si>
    <t>matice M16</t>
  </si>
  <si>
    <t>matice M16 - přivařovací</t>
  </si>
  <si>
    <t>ocel 5.8</t>
  </si>
  <si>
    <t>dřevěný odrazník I.</t>
  </si>
  <si>
    <t>trám dubový 200x150</t>
  </si>
  <si>
    <t xml:space="preserve">200/150 upr.na 180/140 </t>
  </si>
  <si>
    <t>dub</t>
  </si>
  <si>
    <t>dřevěný odrazník II.</t>
  </si>
  <si>
    <t>dřevěný odrazník III.</t>
  </si>
  <si>
    <t>šroub M12 x 160</t>
  </si>
  <si>
    <t>DIN 931</t>
  </si>
  <si>
    <t>podložka velká</t>
  </si>
  <si>
    <t>DIN 9021</t>
  </si>
  <si>
    <t>matice M12</t>
  </si>
  <si>
    <t xml:space="preserve">ocelové výztuhy </t>
  </si>
  <si>
    <t>výměna pod boč.stol.</t>
  </si>
  <si>
    <t>pl. 10 mm</t>
  </si>
  <si>
    <t>šroub M24 x 100</t>
  </si>
  <si>
    <t>matice M24</t>
  </si>
  <si>
    <t>podložka D25</t>
  </si>
  <si>
    <t>Celkem 1 stavítko</t>
  </si>
  <si>
    <t>Celkem PKO 1 stavítka</t>
  </si>
  <si>
    <t>hradící deska</t>
  </si>
  <si>
    <t>plech 12mm</t>
  </si>
  <si>
    <t>rám boční</t>
  </si>
  <si>
    <t>U180</t>
  </si>
  <si>
    <t>rám dolní/horní</t>
  </si>
  <si>
    <t xml:space="preserve">příčka </t>
  </si>
  <si>
    <t>I180</t>
  </si>
  <si>
    <t>(rozměry odměřeny z nekompletní dokumentace neakuálního stavu)</t>
  </si>
  <si>
    <t>svislá výztuha</t>
  </si>
  <si>
    <t>lišta těsnění boční</t>
  </si>
  <si>
    <t>lišta těsnění horní</t>
  </si>
  <si>
    <t>lišta přítlačná prahová</t>
  </si>
  <si>
    <t>osa kola</t>
  </si>
  <si>
    <t>kolo</t>
  </si>
  <si>
    <t xml:space="preserve">závěs - svislý trám </t>
  </si>
  <si>
    <t>profil 30x70</t>
  </si>
  <si>
    <t xml:space="preserve">lišta přítlačná horní </t>
  </si>
  <si>
    <t>pás 80x10</t>
  </si>
  <si>
    <t>lišta přítlačná boční</t>
  </si>
  <si>
    <t>L60x80x8</t>
  </si>
  <si>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320/360 x 80</t>
    </r>
  </si>
  <si>
    <t>oprava PKO</t>
  </si>
  <si>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tyč 100 mm</t>
    </r>
  </si>
  <si>
    <t xml:space="preserve">těsnění boční </t>
  </si>
  <si>
    <t xml:space="preserve">těsnění horní </t>
  </si>
  <si>
    <t>těsnění prahové</t>
  </si>
  <si>
    <r>
      <t xml:space="preserve">notová pryž,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40 mm</t>
    </r>
  </si>
  <si>
    <t>pryžový pás, 110x20 mm</t>
  </si>
  <si>
    <t xml:space="preserve">Šroub M12x40 </t>
  </si>
  <si>
    <t>Šroub M12x50</t>
  </si>
  <si>
    <t>Matice M12x60</t>
  </si>
  <si>
    <t>kontr. při DMTZ</t>
  </si>
  <si>
    <t>při demontáži upřesnění specifikace</t>
  </si>
  <si>
    <t xml:space="preserve">Pojezdové kolo </t>
  </si>
  <si>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320 mm, š.80mm</t>
    </r>
  </si>
  <si>
    <t>oprava pojezdové  plochy návarem</t>
  </si>
  <si>
    <t>Sada těsnění</t>
  </si>
  <si>
    <t>Spojovací mat.</t>
  </si>
  <si>
    <t>odhad</t>
  </si>
  <si>
    <t>3.1.</t>
  </si>
  <si>
    <t>3.2.</t>
  </si>
  <si>
    <t>3.3.</t>
  </si>
  <si>
    <t>Sada ložisek/pozder</t>
  </si>
  <si>
    <t>F.2.1.</t>
  </si>
  <si>
    <t>F.2.2.</t>
  </si>
  <si>
    <t>F.2.3.</t>
  </si>
  <si>
    <t>F.2.4.</t>
  </si>
  <si>
    <t>F.2.5.</t>
  </si>
  <si>
    <t>Oprava provizorního hrazení</t>
  </si>
  <si>
    <t>Oprava vzpěrných vrat</t>
  </si>
  <si>
    <t>Oprava stavítkek obtoků</t>
  </si>
  <si>
    <t>Slupice</t>
  </si>
  <si>
    <t>slup.dolní  2</t>
  </si>
  <si>
    <t>slup.dolní  1</t>
  </si>
  <si>
    <t>slup.horní</t>
  </si>
  <si>
    <t>lišta přítlačná 60x8 mm</t>
  </si>
  <si>
    <t>pás 60x8 mm</t>
  </si>
  <si>
    <t>zarážka přítlačné lišty</t>
  </si>
  <si>
    <r>
      <t xml:space="preserve">tyč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 xml:space="preserve"> 16 mm</t>
    </r>
  </si>
  <si>
    <t>Hydraulické hadice dl. 1.5 m</t>
  </si>
  <si>
    <t>dle stávajících</t>
  </si>
  <si>
    <t>Měsíc</t>
  </si>
  <si>
    <t>Poznámka</t>
  </si>
  <si>
    <t>Akce/Objekty/Dílčí práce</t>
  </si>
  <si>
    <t>č.</t>
  </si>
  <si>
    <t>Popis prací</t>
  </si>
  <si>
    <t>Zahájení opravy, předání staveniště</t>
  </si>
  <si>
    <t>Zpracování realizační, resp. výrobní dokumentace, projednání a odsouhlasení</t>
  </si>
  <si>
    <t>PS01 - Oprava provizorního hrazení</t>
  </si>
  <si>
    <t>Přesun PH z VD do dílen zhotovitele</t>
  </si>
  <si>
    <t>Obnova PKO provizorního hrazení</t>
  </si>
  <si>
    <t>Přesun PH z dílen zhotovitele na VD</t>
  </si>
  <si>
    <t>Zahrazení a sčerpání VPK</t>
  </si>
  <si>
    <t>PS02 - Oprava vzpěrných vrat</t>
  </si>
  <si>
    <t>Úpravy nosičů těsnění</t>
  </si>
  <si>
    <t>Obnova PKO vzpěrných vrat</t>
  </si>
  <si>
    <t>Zpětná montáž vzpěrných vrat (těsnění, odpružení, výdřeva) a zprovoznění</t>
  </si>
  <si>
    <t>Komplexní "suchá" zkouška včetně 1, seřízení</t>
  </si>
  <si>
    <t xml:space="preserve">Vyhrazení PK </t>
  </si>
  <si>
    <t>Seřízení pod tlakem vody a komplexní "mokrá" zkouška, uvedení do provozu</t>
  </si>
  <si>
    <t>Oprava slupic PH</t>
  </si>
  <si>
    <t>Oprava desek PH</t>
  </si>
  <si>
    <t>Oprava lávek PH</t>
  </si>
  <si>
    <t>Zpracování DSPS a ukončení opravy vzpěrných PK VD Obříství</t>
  </si>
  <si>
    <t>PS03 - Oprava stavítek obtoků</t>
  </si>
  <si>
    <t>Demontáž konstrukcí vzpěrných vrat (lávky, odpružení, těsnění, …)</t>
  </si>
  <si>
    <t>Oprava vzpěrných vrat (deformace, výměna počkozených dílů)</t>
  </si>
  <si>
    <t>Demontáž stavítek z šachet a jejich přesun do dílen zhotovitele</t>
  </si>
  <si>
    <t>Rozebrání stavítek (kola těsnění)</t>
  </si>
  <si>
    <t>Obnova PKO stavítek</t>
  </si>
  <si>
    <t>Zpětné sestavení stavítek u zhotovitele (nové těsnění, opravená kola)</t>
  </si>
  <si>
    <t>Přesun stavítek zopět na VD</t>
  </si>
  <si>
    <t>Zpětná montáž stavítek do šachet včetně pohonů</t>
  </si>
  <si>
    <t>Komplexní "suchá" zkouška včetně seřízení</t>
  </si>
  <si>
    <t>Komplexní "mokrá" zkouška, uvedení do provozu</t>
  </si>
  <si>
    <t>Tabulky výkresů</t>
  </si>
  <si>
    <t>pryž</t>
  </si>
  <si>
    <t>Součást, díl</t>
  </si>
  <si>
    <t>Kusů</t>
  </si>
  <si>
    <t>Polotovar</t>
  </si>
  <si>
    <t>Hmot. 1ks</t>
  </si>
  <si>
    <t>Boční lišta těsnění (velká)</t>
  </si>
  <si>
    <t>Boční lišta těsnění (malá)</t>
  </si>
  <si>
    <t>Těsnění boční (velká)</t>
  </si>
  <si>
    <t>Těsnění boční (malá)</t>
  </si>
  <si>
    <t>Desky (9+6 ks)</t>
  </si>
  <si>
    <t>Lávky (6ks)</t>
  </si>
  <si>
    <t>Slupice (4ks)</t>
  </si>
  <si>
    <t>1.10</t>
  </si>
  <si>
    <t>1.11</t>
  </si>
  <si>
    <t>1.12</t>
  </si>
  <si>
    <t>1.13</t>
  </si>
  <si>
    <t>1.14</t>
  </si>
  <si>
    <t>1.15</t>
  </si>
  <si>
    <t>1.16</t>
  </si>
  <si>
    <t>3.10</t>
  </si>
  <si>
    <t>3.11</t>
  </si>
  <si>
    <t>3.12</t>
  </si>
  <si>
    <t>3.13</t>
  </si>
  <si>
    <t>3.14</t>
  </si>
  <si>
    <t>konstr.221</t>
  </si>
  <si>
    <t>Tř. 8, typ EN</t>
  </si>
  <si>
    <t>140x187</t>
  </si>
  <si>
    <t>80x50x15</t>
  </si>
  <si>
    <t xml:space="preserve">Otevřené "L" </t>
  </si>
  <si>
    <t>110x20</t>
  </si>
  <si>
    <t>dlouhý čl.</t>
  </si>
  <si>
    <t>6x42 mm</t>
  </si>
  <si>
    <t>.</t>
  </si>
  <si>
    <t>pl. 16 mm</t>
  </si>
  <si>
    <t>EN 818-2</t>
  </si>
  <si>
    <t>2,1</t>
  </si>
  <si>
    <t>2,2</t>
  </si>
  <si>
    <t>konstr.</t>
  </si>
  <si>
    <t>65x130 mm</t>
  </si>
  <si>
    <t>65x110 mm</t>
  </si>
  <si>
    <t>60x8 mm</t>
  </si>
  <si>
    <t>6850x160</t>
  </si>
  <si>
    <t>300x200</t>
  </si>
  <si>
    <t>8000x500</t>
  </si>
  <si>
    <t>4700x500</t>
  </si>
  <si>
    <t>OK</t>
  </si>
  <si>
    <t>OK svař.</t>
  </si>
  <si>
    <t>trám 200x150</t>
  </si>
  <si>
    <t>Celkem sloupky</t>
  </si>
  <si>
    <t>D.1.1.6.</t>
  </si>
  <si>
    <t>D.1.3.6.</t>
  </si>
  <si>
    <t>D.3. Předpokládaný harmonogram realizace opravy vzpěrných vrat na PK VD Obříství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</si>
</sst>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0.0000"/>
    <numFmt numFmtId="166" formatCode="[$-405]mmmm\ yy;@"/>
    <numFmt numFmtId="167" formatCode="0.0"/>
  </numFmts>
  <fonts count="2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2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6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sz val="10"/>
      <name val="Symbol"/>
      <family val="1"/>
      <charset val="2"/>
    </font>
    <font>
      <sz val="10"/>
      <color rgb="FFFF0000"/>
      <name val="Arial CE"/>
      <family val="2"/>
      <charset val="238"/>
    </font>
    <font>
      <b/>
      <i/>
      <sz val="14"/>
      <name val="Arial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sz val="10"/>
      <color indexed="8"/>
      <name val="Arial CE"/>
      <family val="2"/>
      <charset val="238"/>
    </font>
    <font>
      <b/>
      <sz val="14"/>
      <name val="Arial CE"/>
      <family val="2"/>
      <charset val="238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20" fillId="0" borderId="0" applyAlignment="0">
      <alignment vertical="top" wrapText="1"/>
      <protection locked="0"/>
    </xf>
  </cellStyleXfs>
  <cellXfs count="29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Border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1" fontId="5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0" fillId="0" borderId="0" xfId="0" applyFont="1" applyAlignment="1">
      <alignment vertical="center"/>
    </xf>
    <xf numFmtId="3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3" fontId="10" fillId="0" borderId="0" xfId="0" applyNumberFormat="1" applyFont="1" applyAlignment="1">
      <alignment horizontal="right" vertical="center"/>
    </xf>
    <xf numFmtId="49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2" fontId="15" fillId="0" borderId="2" xfId="0" applyNumberFormat="1" applyFont="1" applyBorder="1" applyAlignment="1">
      <alignment horizontal="center" vertical="center"/>
    </xf>
    <xf numFmtId="4" fontId="15" fillId="0" borderId="6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2" fontId="15" fillId="0" borderId="8" xfId="0" applyNumberFormat="1" applyFont="1" applyBorder="1" applyAlignment="1">
      <alignment horizontal="center" vertical="center"/>
    </xf>
    <xf numFmtId="4" fontId="15" fillId="0" borderId="10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49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165" fontId="4" fillId="0" borderId="12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right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right" vertical="center"/>
    </xf>
    <xf numFmtId="165" fontId="4" fillId="0" borderId="15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vertical="center"/>
    </xf>
    <xf numFmtId="0" fontId="15" fillId="0" borderId="15" xfId="0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4" fontId="4" fillId="0" borderId="16" xfId="0" applyNumberFormat="1" applyFont="1" applyBorder="1" applyAlignment="1">
      <alignment horizontal="right" vertical="center"/>
    </xf>
    <xf numFmtId="0" fontId="15" fillId="0" borderId="20" xfId="0" applyFont="1" applyBorder="1" applyAlignment="1">
      <alignment horizontal="center" vertical="center"/>
    </xf>
    <xf numFmtId="3" fontId="15" fillId="0" borderId="20" xfId="0" applyNumberFormat="1" applyFont="1" applyBorder="1" applyAlignment="1">
      <alignment horizontal="center" vertical="center"/>
    </xf>
    <xf numFmtId="3" fontId="15" fillId="0" borderId="20" xfId="0" applyNumberFormat="1" applyFont="1" applyBorder="1" applyAlignment="1">
      <alignment horizontal="right" vertical="center"/>
    </xf>
    <xf numFmtId="164" fontId="15" fillId="0" borderId="20" xfId="0" applyNumberFormat="1" applyFont="1" applyBorder="1" applyAlignment="1">
      <alignment horizontal="right" vertical="center"/>
    </xf>
    <xf numFmtId="49" fontId="15" fillId="0" borderId="20" xfId="0" applyNumberFormat="1" applyFont="1" applyBorder="1" applyAlignment="1">
      <alignment horizontal="center" vertical="center"/>
    </xf>
    <xf numFmtId="2" fontId="15" fillId="0" borderId="20" xfId="0" applyNumberFormat="1" applyFont="1" applyBorder="1" applyAlignment="1">
      <alignment horizontal="center" vertical="center"/>
    </xf>
    <xf numFmtId="4" fontId="15" fillId="0" borderId="21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3" fontId="15" fillId="0" borderId="0" xfId="0" applyNumberFormat="1" applyFont="1" applyBorder="1" applyAlignment="1">
      <alignment horizontal="center" vertical="center"/>
    </xf>
    <xf numFmtId="3" fontId="15" fillId="0" borderId="0" xfId="0" applyNumberFormat="1" applyFont="1" applyBorder="1" applyAlignment="1">
      <alignment horizontal="right" vertical="center"/>
    </xf>
    <xf numFmtId="164" fontId="15" fillId="0" borderId="0" xfId="0" applyNumberFormat="1" applyFont="1" applyBorder="1" applyAlignment="1">
      <alignment horizontal="right" vertical="center"/>
    </xf>
    <xf numFmtId="49" fontId="15" fillId="0" borderId="0" xfId="0" applyNumberFormat="1" applyFon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 vertical="center"/>
    </xf>
    <xf numFmtId="4" fontId="15" fillId="0" borderId="0" xfId="0" applyNumberFormat="1" applyFont="1" applyBorder="1" applyAlignment="1">
      <alignment horizontal="right" vertical="center"/>
    </xf>
    <xf numFmtId="4" fontId="15" fillId="0" borderId="23" xfId="0" applyNumberFormat="1" applyFont="1" applyBorder="1" applyAlignment="1">
      <alignment horizontal="center" vertical="center"/>
    </xf>
    <xf numFmtId="4" fontId="15" fillId="0" borderId="24" xfId="0" applyNumberFormat="1" applyFont="1" applyBorder="1" applyAlignment="1">
      <alignment horizontal="center" vertical="center"/>
    </xf>
    <xf numFmtId="4" fontId="4" fillId="0" borderId="25" xfId="0" applyNumberFormat="1" applyFont="1" applyBorder="1" applyAlignment="1">
      <alignment horizontal="right" vertical="center"/>
    </xf>
    <xf numFmtId="4" fontId="4" fillId="0" borderId="26" xfId="0" applyNumberFormat="1" applyFont="1" applyBorder="1" applyAlignment="1">
      <alignment horizontal="right" vertical="center"/>
    </xf>
    <xf numFmtId="4" fontId="15" fillId="0" borderId="27" xfId="0" applyNumberFormat="1" applyFont="1" applyBorder="1" applyAlignment="1">
      <alignment horizontal="right" vertical="center"/>
    </xf>
    <xf numFmtId="164" fontId="4" fillId="0" borderId="15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left" vertical="center"/>
    </xf>
    <xf numFmtId="4" fontId="15" fillId="0" borderId="25" xfId="0" applyNumberFormat="1" applyFont="1" applyBorder="1" applyAlignment="1">
      <alignment horizontal="right" vertical="center"/>
    </xf>
    <xf numFmtId="4" fontId="15" fillId="0" borderId="13" xfId="0" applyNumberFormat="1" applyFont="1" applyBorder="1" applyAlignment="1">
      <alignment horizontal="right" vertical="center"/>
    </xf>
    <xf numFmtId="0" fontId="15" fillId="0" borderId="19" xfId="0" applyFont="1" applyBorder="1" applyAlignment="1">
      <alignment horizontal="left" vertical="center"/>
    </xf>
    <xf numFmtId="3" fontId="15" fillId="0" borderId="2" xfId="0" applyNumberFormat="1" applyFont="1" applyBorder="1" applyAlignment="1">
      <alignment horizontal="center" vertical="center"/>
    </xf>
    <xf numFmtId="3" fontId="15" fillId="0" borderId="8" xfId="0" applyNumberFormat="1" applyFont="1" applyBorder="1" applyAlignment="1">
      <alignment horizontal="center" vertical="center"/>
    </xf>
    <xf numFmtId="0" fontId="15" fillId="0" borderId="18" xfId="0" applyFont="1" applyBorder="1" applyAlignment="1">
      <alignment horizontal="left" vertical="center"/>
    </xf>
    <xf numFmtId="164" fontId="4" fillId="0" borderId="15" xfId="0" applyNumberFormat="1" applyFont="1" applyBorder="1" applyAlignment="1">
      <alignment horizontal="right" vertical="center"/>
    </xf>
    <xf numFmtId="0" fontId="4" fillId="0" borderId="15" xfId="0" applyNumberFormat="1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3" fontId="15" fillId="0" borderId="28" xfId="0" applyNumberFormat="1" applyFont="1" applyBorder="1" applyAlignment="1">
      <alignment horizontal="center" vertical="center"/>
    </xf>
    <xf numFmtId="3" fontId="15" fillId="0" borderId="28" xfId="0" applyNumberFormat="1" applyFont="1" applyBorder="1" applyAlignment="1">
      <alignment horizontal="right" vertical="center"/>
    </xf>
    <xf numFmtId="164" fontId="15" fillId="0" borderId="28" xfId="0" applyNumberFormat="1" applyFont="1" applyBorder="1" applyAlignment="1">
      <alignment horizontal="right" vertical="center"/>
    </xf>
    <xf numFmtId="49" fontId="15" fillId="0" borderId="28" xfId="0" applyNumberFormat="1" applyFont="1" applyBorder="1" applyAlignment="1">
      <alignment horizontal="center" vertical="center"/>
    </xf>
    <xf numFmtId="2" fontId="15" fillId="0" borderId="28" xfId="0" applyNumberFormat="1" applyFont="1" applyBorder="1" applyAlignment="1">
      <alignment horizontal="center" vertical="center"/>
    </xf>
    <xf numFmtId="4" fontId="15" fillId="0" borderId="29" xfId="0" applyNumberFormat="1" applyFont="1" applyBorder="1" applyAlignment="1">
      <alignment horizontal="right" vertical="center"/>
    </xf>
    <xf numFmtId="4" fontId="15" fillId="0" borderId="30" xfId="0" applyNumberFormat="1" applyFont="1" applyBorder="1" applyAlignment="1">
      <alignment horizontal="right" vertical="center"/>
    </xf>
    <xf numFmtId="0" fontId="0" fillId="0" borderId="12" xfId="0" applyBorder="1" applyAlignment="1">
      <alignment vertical="center"/>
    </xf>
    <xf numFmtId="0" fontId="15" fillId="0" borderId="19" xfId="0" applyFont="1" applyBorder="1" applyAlignment="1">
      <alignment horizontal="left" vertical="center"/>
    </xf>
    <xf numFmtId="3" fontId="15" fillId="0" borderId="2" xfId="0" applyNumberFormat="1" applyFont="1" applyBorder="1" applyAlignment="1">
      <alignment horizontal="center" vertical="center"/>
    </xf>
    <xf numFmtId="3" fontId="15" fillId="0" borderId="8" xfId="0" applyNumberFormat="1" applyFont="1" applyBorder="1" applyAlignment="1">
      <alignment horizontal="center" vertical="center"/>
    </xf>
    <xf numFmtId="0" fontId="15" fillId="0" borderId="19" xfId="0" applyFont="1" applyBorder="1" applyAlignment="1">
      <alignment horizontal="left" vertical="center"/>
    </xf>
    <xf numFmtId="3" fontId="15" fillId="0" borderId="2" xfId="0" applyNumberFormat="1" applyFont="1" applyBorder="1" applyAlignment="1">
      <alignment horizontal="center" vertical="center"/>
    </xf>
    <xf numFmtId="3" fontId="15" fillId="0" borderId="8" xfId="0" applyNumberFormat="1" applyFont="1" applyBorder="1" applyAlignment="1">
      <alignment horizontal="center" vertical="center"/>
    </xf>
    <xf numFmtId="4" fontId="15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3" fontId="15" fillId="0" borderId="32" xfId="0" applyNumberFormat="1" applyFont="1" applyBorder="1" applyAlignment="1">
      <alignment horizontal="center" vertical="center"/>
    </xf>
    <xf numFmtId="49" fontId="15" fillId="0" borderId="32" xfId="0" applyNumberFormat="1" applyFont="1" applyBorder="1" applyAlignment="1">
      <alignment horizontal="center" vertical="center"/>
    </xf>
    <xf numFmtId="2" fontId="15" fillId="0" borderId="32" xfId="0" applyNumberFormat="1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4" fontId="15" fillId="0" borderId="33" xfId="0" applyNumberFormat="1" applyFont="1" applyBorder="1" applyAlignment="1">
      <alignment horizontal="center" vertical="center"/>
    </xf>
    <xf numFmtId="4" fontId="15" fillId="0" borderId="34" xfId="0" applyNumberFormat="1" applyFont="1" applyBorder="1" applyAlignment="1">
      <alignment horizontal="center" vertical="center"/>
    </xf>
    <xf numFmtId="0" fontId="15" fillId="0" borderId="32" xfId="0" applyFont="1" applyBorder="1" applyAlignment="1">
      <alignment horizontal="left" vertical="center"/>
    </xf>
    <xf numFmtId="0" fontId="18" fillId="0" borderId="12" xfId="0" applyFont="1" applyBorder="1" applyAlignment="1">
      <alignment vertical="center"/>
    </xf>
    <xf numFmtId="0" fontId="12" fillId="0" borderId="0" xfId="0" applyFont="1" applyAlignment="1">
      <alignment vertical="center"/>
    </xf>
    <xf numFmtId="166" fontId="0" fillId="0" borderId="0" xfId="0" applyNumberFormat="1" applyAlignment="1">
      <alignment vertical="center"/>
    </xf>
    <xf numFmtId="3" fontId="6" fillId="0" borderId="0" xfId="0" applyNumberFormat="1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left" vertical="center"/>
    </xf>
    <xf numFmtId="0" fontId="4" fillId="0" borderId="38" xfId="0" applyFont="1" applyBorder="1" applyAlignment="1">
      <alignment horizontal="center" vertical="center"/>
    </xf>
    <xf numFmtId="3" fontId="4" fillId="0" borderId="38" xfId="0" applyNumberFormat="1" applyFont="1" applyBorder="1" applyAlignment="1">
      <alignment horizontal="center" vertical="center"/>
    </xf>
    <xf numFmtId="3" fontId="4" fillId="0" borderId="38" xfId="0" applyNumberFormat="1" applyFont="1" applyBorder="1" applyAlignment="1">
      <alignment horizontal="right" vertical="center"/>
    </xf>
    <xf numFmtId="165" fontId="4" fillId="0" borderId="38" xfId="0" applyNumberFormat="1" applyFont="1" applyBorder="1" applyAlignment="1">
      <alignment horizontal="right" vertical="center"/>
    </xf>
    <xf numFmtId="164" fontId="4" fillId="0" borderId="39" xfId="0" applyNumberFormat="1" applyFont="1" applyBorder="1" applyAlignment="1">
      <alignment horizontal="right" vertical="center"/>
    </xf>
    <xf numFmtId="0" fontId="4" fillId="0" borderId="39" xfId="0" applyNumberFormat="1" applyFont="1" applyBorder="1" applyAlignment="1">
      <alignment horizontal="center" vertical="center"/>
    </xf>
    <xf numFmtId="0" fontId="4" fillId="0" borderId="38" xfId="0" applyFont="1" applyBorder="1" applyAlignment="1">
      <alignment vertical="center"/>
    </xf>
    <xf numFmtId="0" fontId="15" fillId="0" borderId="38" xfId="0" applyFont="1" applyBorder="1" applyAlignment="1">
      <alignment horizontal="center" vertical="center"/>
    </xf>
    <xf numFmtId="164" fontId="4" fillId="0" borderId="38" xfId="0" applyNumberFormat="1" applyFont="1" applyBorder="1" applyAlignment="1">
      <alignment horizontal="center" vertical="center"/>
    </xf>
    <xf numFmtId="4" fontId="4" fillId="0" borderId="40" xfId="0" applyNumberFormat="1" applyFont="1" applyBorder="1" applyAlignment="1">
      <alignment horizontal="right" vertical="center"/>
    </xf>
    <xf numFmtId="2" fontId="4" fillId="0" borderId="38" xfId="0" applyNumberFormat="1" applyFont="1" applyBorder="1" applyAlignment="1">
      <alignment horizontal="center" vertical="center"/>
    </xf>
    <xf numFmtId="4" fontId="4" fillId="0" borderId="41" xfId="0" applyNumberFormat="1" applyFont="1" applyBorder="1" applyAlignment="1">
      <alignment horizontal="right" vertical="center"/>
    </xf>
    <xf numFmtId="0" fontId="15" fillId="0" borderId="19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/>
    </xf>
    <xf numFmtId="3" fontId="15" fillId="0" borderId="2" xfId="0" applyNumberFormat="1" applyFont="1" applyBorder="1" applyAlignment="1">
      <alignment horizontal="center" vertical="center"/>
    </xf>
    <xf numFmtId="3" fontId="0" fillId="0" borderId="12" xfId="0" applyNumberForma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4" fillId="0" borderId="12" xfId="0" applyNumberFormat="1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/>
    </xf>
    <xf numFmtId="0" fontId="4" fillId="0" borderId="50" xfId="0" applyFont="1" applyBorder="1" applyAlignment="1">
      <alignment horizontal="center" vertical="center"/>
    </xf>
    <xf numFmtId="0" fontId="4" fillId="0" borderId="39" xfId="0" applyFont="1" applyBorder="1" applyAlignment="1">
      <alignment vertical="center"/>
    </xf>
    <xf numFmtId="0" fontId="4" fillId="0" borderId="39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4" fontId="4" fillId="0" borderId="43" xfId="0" applyNumberFormat="1" applyFont="1" applyBorder="1" applyAlignment="1">
      <alignment horizontal="right" vertical="center"/>
    </xf>
    <xf numFmtId="0" fontId="4" fillId="0" borderId="49" xfId="0" applyFont="1" applyBorder="1" applyAlignment="1">
      <alignment horizontal="center" vertical="center"/>
    </xf>
    <xf numFmtId="0" fontId="4" fillId="0" borderId="31" xfId="0" applyFont="1" applyBorder="1" applyAlignment="1">
      <alignment horizontal="left" vertical="center"/>
    </xf>
    <xf numFmtId="3" fontId="4" fillId="0" borderId="31" xfId="0" applyNumberFormat="1" applyFont="1" applyBorder="1" applyAlignment="1">
      <alignment horizontal="center" vertical="center"/>
    </xf>
    <xf numFmtId="3" fontId="4" fillId="0" borderId="31" xfId="0" applyNumberFormat="1" applyFont="1" applyBorder="1" applyAlignment="1">
      <alignment horizontal="right" vertical="center"/>
    </xf>
    <xf numFmtId="165" fontId="4" fillId="0" borderId="31" xfId="0" applyNumberFormat="1" applyFont="1" applyBorder="1" applyAlignment="1">
      <alignment horizontal="right" vertical="center"/>
    </xf>
    <xf numFmtId="164" fontId="4" fillId="0" borderId="31" xfId="0" applyNumberFormat="1" applyFont="1" applyBorder="1" applyAlignment="1">
      <alignment horizontal="right" vertical="center"/>
    </xf>
    <xf numFmtId="0" fontId="4" fillId="0" borderId="31" xfId="0" applyFont="1" applyBorder="1" applyAlignment="1">
      <alignment vertical="center"/>
    </xf>
    <xf numFmtId="165" fontId="4" fillId="0" borderId="31" xfId="0" applyNumberFormat="1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48" xfId="0" applyNumberFormat="1" applyFont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0" fillId="0" borderId="0" xfId="0" applyAlignment="1">
      <alignment wrapText="1" shrinkToFit="1"/>
    </xf>
    <xf numFmtId="0" fontId="0" fillId="0" borderId="0" xfId="0" applyAlignment="1">
      <alignment wrapText="1"/>
    </xf>
    <xf numFmtId="0" fontId="21" fillId="0" borderId="49" xfId="0" applyFont="1" applyBorder="1" applyAlignment="1">
      <alignment horizontal="center"/>
    </xf>
    <xf numFmtId="0" fontId="0" fillId="0" borderId="3" xfId="0" applyBorder="1" applyAlignment="1">
      <alignment wrapText="1" shrinkToFit="1"/>
    </xf>
    <xf numFmtId="0" fontId="21" fillId="0" borderId="47" xfId="0" applyFont="1" applyBorder="1"/>
    <xf numFmtId="0" fontId="21" fillId="0" borderId="4" xfId="0" applyFont="1" applyBorder="1"/>
    <xf numFmtId="0" fontId="0" fillId="0" borderId="4" xfId="0" applyBorder="1"/>
    <xf numFmtId="0" fontId="0" fillId="0" borderId="52" xfId="0" applyBorder="1"/>
    <xf numFmtId="0" fontId="0" fillId="0" borderId="45" xfId="0" applyBorder="1" applyAlignment="1">
      <alignment wrapText="1"/>
    </xf>
    <xf numFmtId="0" fontId="21" fillId="0" borderId="50" xfId="0" applyFont="1" applyBorder="1" applyAlignment="1">
      <alignment horizontal="center"/>
    </xf>
    <xf numFmtId="0" fontId="21" fillId="0" borderId="43" xfId="0" applyFont="1" applyBorder="1" applyAlignment="1">
      <alignment wrapText="1" shrinkToFit="1"/>
    </xf>
    <xf numFmtId="0" fontId="0" fillId="0" borderId="50" xfId="0" applyBorder="1"/>
    <xf numFmtId="0" fontId="0" fillId="0" borderId="53" xfId="0" applyBorder="1"/>
    <xf numFmtId="0" fontId="0" fillId="0" borderId="39" xfId="0" applyBorder="1"/>
    <xf numFmtId="0" fontId="0" fillId="0" borderId="44" xfId="0" applyBorder="1"/>
    <xf numFmtId="0" fontId="21" fillId="0" borderId="46" xfId="0" applyFont="1" applyBorder="1" applyAlignment="1">
      <alignment wrapText="1"/>
    </xf>
    <xf numFmtId="0" fontId="21" fillId="0" borderId="1" xfId="0" applyFont="1" applyBorder="1" applyAlignment="1">
      <alignment horizontal="center"/>
    </xf>
    <xf numFmtId="0" fontId="14" fillId="0" borderId="23" xfId="0" applyFont="1" applyBorder="1" applyAlignment="1">
      <alignment wrapText="1" shrinkToFit="1"/>
    </xf>
    <xf numFmtId="0" fontId="0" fillId="0" borderId="1" xfId="0" applyBorder="1"/>
    <xf numFmtId="0" fontId="0" fillId="0" borderId="54" xfId="0" applyBorder="1"/>
    <xf numFmtId="0" fontId="0" fillId="0" borderId="2" xfId="0" applyBorder="1"/>
    <xf numFmtId="0" fontId="0" fillId="0" borderId="23" xfId="0" applyBorder="1"/>
    <xf numFmtId="0" fontId="0" fillId="0" borderId="6" xfId="0" applyBorder="1"/>
    <xf numFmtId="0" fontId="21" fillId="0" borderId="45" xfId="0" applyFont="1" applyBorder="1" applyAlignment="1">
      <alignment wrapText="1"/>
    </xf>
    <xf numFmtId="0" fontId="21" fillId="0" borderId="55" xfId="0" applyFont="1" applyBorder="1" applyAlignment="1">
      <alignment horizontal="center"/>
    </xf>
    <xf numFmtId="0" fontId="21" fillId="0" borderId="56" xfId="0" applyFont="1" applyBorder="1" applyAlignment="1">
      <alignment wrapText="1" shrinkToFit="1"/>
    </xf>
    <xf numFmtId="0" fontId="0" fillId="0" borderId="55" xfId="0" applyBorder="1"/>
    <xf numFmtId="0" fontId="0" fillId="0" borderId="57" xfId="0" applyBorder="1"/>
    <xf numFmtId="0" fontId="0" fillId="2" borderId="58" xfId="0" applyFill="1" applyBorder="1"/>
    <xf numFmtId="0" fontId="0" fillId="0" borderId="58" xfId="0" applyBorder="1"/>
    <xf numFmtId="0" fontId="0" fillId="0" borderId="58" xfId="0" applyFill="1" applyBorder="1"/>
    <xf numFmtId="0" fontId="0" fillId="0" borderId="56" xfId="0" applyBorder="1"/>
    <xf numFmtId="0" fontId="0" fillId="0" borderId="59" xfId="0" applyBorder="1"/>
    <xf numFmtId="0" fontId="21" fillId="0" borderId="42" xfId="0" applyFont="1" applyBorder="1" applyAlignment="1">
      <alignment wrapText="1"/>
    </xf>
    <xf numFmtId="0" fontId="0" fillId="0" borderId="60" xfId="0" applyBorder="1" applyAlignment="1">
      <alignment horizontal="center" vertical="center"/>
    </xf>
    <xf numFmtId="0" fontId="4" fillId="0" borderId="61" xfId="0" applyFont="1" applyBorder="1" applyAlignment="1">
      <alignment horizontal="left" vertical="center" wrapText="1" shrinkToFit="1"/>
    </xf>
    <xf numFmtId="0" fontId="0" fillId="0" borderId="60" xfId="0" applyFill="1" applyBorder="1"/>
    <xf numFmtId="0" fontId="0" fillId="0" borderId="62" xfId="0" applyFill="1" applyBorder="1"/>
    <xf numFmtId="0" fontId="0" fillId="2" borderId="63" xfId="0" applyFill="1" applyBorder="1"/>
    <xf numFmtId="0" fontId="0" fillId="0" borderId="63" xfId="0" applyFill="1" applyBorder="1"/>
    <xf numFmtId="0" fontId="0" fillId="0" borderId="64" xfId="0" applyFill="1" applyBorder="1"/>
    <xf numFmtId="0" fontId="0" fillId="0" borderId="61" xfId="0" applyFill="1" applyBorder="1"/>
    <xf numFmtId="0" fontId="0" fillId="0" borderId="65" xfId="0" applyBorder="1" applyAlignment="1">
      <alignment vertical="center" wrapText="1"/>
    </xf>
    <xf numFmtId="0" fontId="15" fillId="3" borderId="61" xfId="0" applyFont="1" applyFill="1" applyBorder="1" applyAlignment="1">
      <alignment horizontal="left" vertical="center" wrapText="1" shrinkToFit="1"/>
    </xf>
    <xf numFmtId="0" fontId="0" fillId="3" borderId="60" xfId="0" applyFill="1" applyBorder="1"/>
    <xf numFmtId="0" fontId="0" fillId="3" borderId="62" xfId="0" applyFill="1" applyBorder="1"/>
    <xf numFmtId="0" fontId="0" fillId="3" borderId="63" xfId="0" applyFill="1" applyBorder="1"/>
    <xf numFmtId="0" fontId="0" fillId="3" borderId="64" xfId="0" applyFill="1" applyBorder="1"/>
    <xf numFmtId="0" fontId="0" fillId="3" borderId="61" xfId="0" applyFill="1" applyBorder="1"/>
    <xf numFmtId="0" fontId="0" fillId="3" borderId="65" xfId="0" applyFill="1" applyBorder="1" applyAlignment="1">
      <alignment vertical="center" wrapText="1"/>
    </xf>
    <xf numFmtId="0" fontId="4" fillId="0" borderId="65" xfId="0" applyFont="1" applyBorder="1" applyAlignment="1">
      <alignment vertical="center" wrapText="1"/>
    </xf>
    <xf numFmtId="0" fontId="0" fillId="2" borderId="64" xfId="0" applyFill="1" applyBorder="1"/>
    <xf numFmtId="0" fontId="4" fillId="3" borderId="65" xfId="0" applyFont="1" applyFill="1" applyBorder="1" applyAlignment="1">
      <alignment vertical="center" wrapText="1"/>
    </xf>
    <xf numFmtId="0" fontId="0" fillId="0" borderId="56" xfId="0" applyFill="1" applyBorder="1"/>
    <xf numFmtId="0" fontId="0" fillId="0" borderId="55" xfId="0" applyBorder="1" applyAlignment="1">
      <alignment horizontal="center" vertical="center"/>
    </xf>
    <xf numFmtId="0" fontId="4" fillId="0" borderId="59" xfId="0" applyFont="1" applyBorder="1" applyAlignment="1">
      <alignment horizontal="left" vertical="center" wrapText="1" shrinkToFit="1"/>
    </xf>
    <xf numFmtId="0" fontId="0" fillId="0" borderId="55" xfId="0" applyFill="1" applyBorder="1"/>
    <xf numFmtId="0" fontId="0" fillId="0" borderId="57" xfId="0" applyFill="1" applyBorder="1"/>
    <xf numFmtId="0" fontId="0" fillId="2" borderId="56" xfId="0" applyFill="1" applyBorder="1"/>
    <xf numFmtId="0" fontId="0" fillId="0" borderId="59" xfId="0" applyFill="1" applyBorder="1"/>
    <xf numFmtId="0" fontId="4" fillId="0" borderId="66" xfId="0" applyFont="1" applyBorder="1" applyAlignment="1">
      <alignment vertical="center" wrapText="1"/>
    </xf>
    <xf numFmtId="0" fontId="0" fillId="0" borderId="50" xfId="0" applyBorder="1" applyAlignment="1">
      <alignment horizontal="center" vertical="center"/>
    </xf>
    <xf numFmtId="0" fontId="4" fillId="0" borderId="44" xfId="0" applyFont="1" applyBorder="1" applyAlignment="1">
      <alignment horizontal="left" vertical="center" wrapText="1" shrinkToFit="1"/>
    </xf>
    <xf numFmtId="0" fontId="0" fillId="0" borderId="39" xfId="0" applyFill="1" applyBorder="1"/>
    <xf numFmtId="0" fontId="0" fillId="0" borderId="43" xfId="0" applyFill="1" applyBorder="1"/>
    <xf numFmtId="0" fontId="0" fillId="2" borderId="43" xfId="0" applyFill="1" applyBorder="1"/>
    <xf numFmtId="0" fontId="0" fillId="0" borderId="44" xfId="0" applyFill="1" applyBorder="1"/>
    <xf numFmtId="0" fontId="21" fillId="0" borderId="6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2" borderId="62" xfId="0" applyFill="1" applyBorder="1"/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1" fontId="24" fillId="0" borderId="0" xfId="0" applyNumberFormat="1" applyFont="1" applyAlignment="1">
      <alignment horizontal="center" vertical="center"/>
    </xf>
    <xf numFmtId="167" fontId="24" fillId="0" borderId="0" xfId="0" applyNumberFormat="1" applyFont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63" xfId="0" applyFont="1" applyBorder="1" applyAlignment="1">
      <alignment horizontal="left" vertical="center"/>
    </xf>
    <xf numFmtId="3" fontId="4" fillId="0" borderId="63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63" xfId="0" applyBorder="1" applyAlignment="1">
      <alignment horizontal="center" vertical="center"/>
    </xf>
    <xf numFmtId="165" fontId="4" fillId="0" borderId="63" xfId="0" applyNumberFormat="1" applyFont="1" applyBorder="1" applyAlignment="1">
      <alignment horizontal="center" vertical="center"/>
    </xf>
    <xf numFmtId="1" fontId="0" fillId="0" borderId="63" xfId="0" applyNumberFormat="1" applyBorder="1" applyAlignment="1">
      <alignment horizontal="center" vertical="center"/>
    </xf>
    <xf numFmtId="167" fontId="0" fillId="0" borderId="63" xfId="0" applyNumberFormat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Fill="1" applyBorder="1" applyAlignment="1">
      <alignment vertical="center" wrapText="1"/>
    </xf>
    <xf numFmtId="2" fontId="4" fillId="0" borderId="63" xfId="0" applyNumberFormat="1" applyFont="1" applyBorder="1" applyAlignment="1">
      <alignment horizontal="center" vertical="center"/>
    </xf>
    <xf numFmtId="0" fontId="4" fillId="0" borderId="63" xfId="0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15" fillId="0" borderId="63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5" fillId="0" borderId="63" xfId="0" applyFont="1" applyBorder="1" applyAlignment="1">
      <alignment horizontal="left" vertical="center"/>
    </xf>
    <xf numFmtId="0" fontId="11" fillId="0" borderId="63" xfId="0" applyFont="1" applyBorder="1" applyAlignment="1">
      <alignment horizontal="center" vertical="center"/>
    </xf>
    <xf numFmtId="0" fontId="11" fillId="0" borderId="63" xfId="0" applyFont="1" applyBorder="1" applyAlignment="1">
      <alignment vertical="center"/>
    </xf>
    <xf numFmtId="0" fontId="13" fillId="0" borderId="63" xfId="0" applyFont="1" applyBorder="1" applyAlignment="1">
      <alignment vertical="center"/>
    </xf>
    <xf numFmtId="0" fontId="13" fillId="0" borderId="63" xfId="0" applyFont="1" applyBorder="1" applyAlignment="1">
      <alignment horizontal="center" vertical="center"/>
    </xf>
    <xf numFmtId="49" fontId="4" fillId="0" borderId="63" xfId="0" applyNumberFormat="1" applyFont="1" applyBorder="1" applyAlignment="1">
      <alignment horizontal="center" vertical="center"/>
    </xf>
    <xf numFmtId="2" fontId="15" fillId="0" borderId="63" xfId="0" applyNumberFormat="1" applyFont="1" applyBorder="1" applyAlignment="1">
      <alignment horizontal="center" vertical="center"/>
    </xf>
    <xf numFmtId="2" fontId="11" fillId="0" borderId="63" xfId="0" applyNumberFormat="1" applyFont="1" applyBorder="1" applyAlignment="1">
      <alignment horizontal="center" vertical="center"/>
    </xf>
    <xf numFmtId="2" fontId="13" fillId="0" borderId="63" xfId="0" applyNumberFormat="1" applyFont="1" applyBorder="1" applyAlignment="1">
      <alignment horizontal="center" vertical="center"/>
    </xf>
    <xf numFmtId="3" fontId="15" fillId="0" borderId="2" xfId="0" applyNumberFormat="1" applyFont="1" applyBorder="1" applyAlignment="1">
      <alignment horizontal="center" vertical="center"/>
    </xf>
    <xf numFmtId="3" fontId="15" fillId="0" borderId="32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7" xfId="0" applyFont="1" applyBorder="1" applyAlignment="1">
      <alignment horizontal="left" vertical="center"/>
    </xf>
    <xf numFmtId="0" fontId="15" fillId="0" borderId="18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/>
    </xf>
    <xf numFmtId="49" fontId="15" fillId="0" borderId="32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3" fontId="15" fillId="0" borderId="8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3" fontId="15" fillId="0" borderId="2" xfId="0" applyNumberFormat="1" applyFont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opLeftCell="A16" workbookViewId="0">
      <selection activeCell="C46" sqref="C46"/>
    </sheetView>
  </sheetViews>
  <sheetFormatPr defaultRowHeight="15" x14ac:dyDescent="0.25"/>
  <cols>
    <col min="1" max="1" width="12" style="1" customWidth="1"/>
    <col min="2" max="2" width="12.7109375" style="1" bestFit="1" customWidth="1"/>
    <col min="3" max="257" width="9.140625" style="1"/>
    <col min="258" max="258" width="12.7109375" style="1" bestFit="1" customWidth="1"/>
    <col min="259" max="513" width="9.140625" style="1"/>
    <col min="514" max="514" width="12.7109375" style="1" bestFit="1" customWidth="1"/>
    <col min="515" max="769" width="9.140625" style="1"/>
    <col min="770" max="770" width="12.7109375" style="1" bestFit="1" customWidth="1"/>
    <col min="771" max="1025" width="9.140625" style="1"/>
    <col min="1026" max="1026" width="12.7109375" style="1" bestFit="1" customWidth="1"/>
    <col min="1027" max="1281" width="9.140625" style="1"/>
    <col min="1282" max="1282" width="12.7109375" style="1" bestFit="1" customWidth="1"/>
    <col min="1283" max="1537" width="9.140625" style="1"/>
    <col min="1538" max="1538" width="12.7109375" style="1" bestFit="1" customWidth="1"/>
    <col min="1539" max="1793" width="9.140625" style="1"/>
    <col min="1794" max="1794" width="12.7109375" style="1" bestFit="1" customWidth="1"/>
    <col min="1795" max="2049" width="9.140625" style="1"/>
    <col min="2050" max="2050" width="12.7109375" style="1" bestFit="1" customWidth="1"/>
    <col min="2051" max="2305" width="9.140625" style="1"/>
    <col min="2306" max="2306" width="12.7109375" style="1" bestFit="1" customWidth="1"/>
    <col min="2307" max="2561" width="9.140625" style="1"/>
    <col min="2562" max="2562" width="12.7109375" style="1" bestFit="1" customWidth="1"/>
    <col min="2563" max="2817" width="9.140625" style="1"/>
    <col min="2818" max="2818" width="12.7109375" style="1" bestFit="1" customWidth="1"/>
    <col min="2819" max="3073" width="9.140625" style="1"/>
    <col min="3074" max="3074" width="12.7109375" style="1" bestFit="1" customWidth="1"/>
    <col min="3075" max="3329" width="9.140625" style="1"/>
    <col min="3330" max="3330" width="12.7109375" style="1" bestFit="1" customWidth="1"/>
    <col min="3331" max="3585" width="9.140625" style="1"/>
    <col min="3586" max="3586" width="12.7109375" style="1" bestFit="1" customWidth="1"/>
    <col min="3587" max="3841" width="9.140625" style="1"/>
    <col min="3842" max="3842" width="12.7109375" style="1" bestFit="1" customWidth="1"/>
    <col min="3843" max="4097" width="9.140625" style="1"/>
    <col min="4098" max="4098" width="12.7109375" style="1" bestFit="1" customWidth="1"/>
    <col min="4099" max="4353" width="9.140625" style="1"/>
    <col min="4354" max="4354" width="12.7109375" style="1" bestFit="1" customWidth="1"/>
    <col min="4355" max="4609" width="9.140625" style="1"/>
    <col min="4610" max="4610" width="12.7109375" style="1" bestFit="1" customWidth="1"/>
    <col min="4611" max="4865" width="9.140625" style="1"/>
    <col min="4866" max="4866" width="12.7109375" style="1" bestFit="1" customWidth="1"/>
    <col min="4867" max="5121" width="9.140625" style="1"/>
    <col min="5122" max="5122" width="12.7109375" style="1" bestFit="1" customWidth="1"/>
    <col min="5123" max="5377" width="9.140625" style="1"/>
    <col min="5378" max="5378" width="12.7109375" style="1" bestFit="1" customWidth="1"/>
    <col min="5379" max="5633" width="9.140625" style="1"/>
    <col min="5634" max="5634" width="12.7109375" style="1" bestFit="1" customWidth="1"/>
    <col min="5635" max="5889" width="9.140625" style="1"/>
    <col min="5890" max="5890" width="12.7109375" style="1" bestFit="1" customWidth="1"/>
    <col min="5891" max="6145" width="9.140625" style="1"/>
    <col min="6146" max="6146" width="12.7109375" style="1" bestFit="1" customWidth="1"/>
    <col min="6147" max="6401" width="9.140625" style="1"/>
    <col min="6402" max="6402" width="12.7109375" style="1" bestFit="1" customWidth="1"/>
    <col min="6403" max="6657" width="9.140625" style="1"/>
    <col min="6658" max="6658" width="12.7109375" style="1" bestFit="1" customWidth="1"/>
    <col min="6659" max="6913" width="9.140625" style="1"/>
    <col min="6914" max="6914" width="12.7109375" style="1" bestFit="1" customWidth="1"/>
    <col min="6915" max="7169" width="9.140625" style="1"/>
    <col min="7170" max="7170" width="12.7109375" style="1" bestFit="1" customWidth="1"/>
    <col min="7171" max="7425" width="9.140625" style="1"/>
    <col min="7426" max="7426" width="12.7109375" style="1" bestFit="1" customWidth="1"/>
    <col min="7427" max="7681" width="9.140625" style="1"/>
    <col min="7682" max="7682" width="12.7109375" style="1" bestFit="1" customWidth="1"/>
    <col min="7683" max="7937" width="9.140625" style="1"/>
    <col min="7938" max="7938" width="12.7109375" style="1" bestFit="1" customWidth="1"/>
    <col min="7939" max="8193" width="9.140625" style="1"/>
    <col min="8194" max="8194" width="12.7109375" style="1" bestFit="1" customWidth="1"/>
    <col min="8195" max="8449" width="9.140625" style="1"/>
    <col min="8450" max="8450" width="12.7109375" style="1" bestFit="1" customWidth="1"/>
    <col min="8451" max="8705" width="9.140625" style="1"/>
    <col min="8706" max="8706" width="12.7109375" style="1" bestFit="1" customWidth="1"/>
    <col min="8707" max="8961" width="9.140625" style="1"/>
    <col min="8962" max="8962" width="12.7109375" style="1" bestFit="1" customWidth="1"/>
    <col min="8963" max="9217" width="9.140625" style="1"/>
    <col min="9218" max="9218" width="12.7109375" style="1" bestFit="1" customWidth="1"/>
    <col min="9219" max="9473" width="9.140625" style="1"/>
    <col min="9474" max="9474" width="12.7109375" style="1" bestFit="1" customWidth="1"/>
    <col min="9475" max="9729" width="9.140625" style="1"/>
    <col min="9730" max="9730" width="12.7109375" style="1" bestFit="1" customWidth="1"/>
    <col min="9731" max="9985" width="9.140625" style="1"/>
    <col min="9986" max="9986" width="12.7109375" style="1" bestFit="1" customWidth="1"/>
    <col min="9987" max="10241" width="9.140625" style="1"/>
    <col min="10242" max="10242" width="12.7109375" style="1" bestFit="1" customWidth="1"/>
    <col min="10243" max="10497" width="9.140625" style="1"/>
    <col min="10498" max="10498" width="12.7109375" style="1" bestFit="1" customWidth="1"/>
    <col min="10499" max="10753" width="9.140625" style="1"/>
    <col min="10754" max="10754" width="12.7109375" style="1" bestFit="1" customWidth="1"/>
    <col min="10755" max="11009" width="9.140625" style="1"/>
    <col min="11010" max="11010" width="12.7109375" style="1" bestFit="1" customWidth="1"/>
    <col min="11011" max="11265" width="9.140625" style="1"/>
    <col min="11266" max="11266" width="12.7109375" style="1" bestFit="1" customWidth="1"/>
    <col min="11267" max="11521" width="9.140625" style="1"/>
    <col min="11522" max="11522" width="12.7109375" style="1" bestFit="1" customWidth="1"/>
    <col min="11523" max="11777" width="9.140625" style="1"/>
    <col min="11778" max="11778" width="12.7109375" style="1" bestFit="1" customWidth="1"/>
    <col min="11779" max="12033" width="9.140625" style="1"/>
    <col min="12034" max="12034" width="12.7109375" style="1" bestFit="1" customWidth="1"/>
    <col min="12035" max="12289" width="9.140625" style="1"/>
    <col min="12290" max="12290" width="12.7109375" style="1" bestFit="1" customWidth="1"/>
    <col min="12291" max="12545" width="9.140625" style="1"/>
    <col min="12546" max="12546" width="12.7109375" style="1" bestFit="1" customWidth="1"/>
    <col min="12547" max="12801" width="9.140625" style="1"/>
    <col min="12802" max="12802" width="12.7109375" style="1" bestFit="1" customWidth="1"/>
    <col min="12803" max="13057" width="9.140625" style="1"/>
    <col min="13058" max="13058" width="12.7109375" style="1" bestFit="1" customWidth="1"/>
    <col min="13059" max="13313" width="9.140625" style="1"/>
    <col min="13314" max="13314" width="12.7109375" style="1" bestFit="1" customWidth="1"/>
    <col min="13315" max="13569" width="9.140625" style="1"/>
    <col min="13570" max="13570" width="12.7109375" style="1" bestFit="1" customWidth="1"/>
    <col min="13571" max="13825" width="9.140625" style="1"/>
    <col min="13826" max="13826" width="12.7109375" style="1" bestFit="1" customWidth="1"/>
    <col min="13827" max="14081" width="9.140625" style="1"/>
    <col min="14082" max="14082" width="12.7109375" style="1" bestFit="1" customWidth="1"/>
    <col min="14083" max="14337" width="9.140625" style="1"/>
    <col min="14338" max="14338" width="12.7109375" style="1" bestFit="1" customWidth="1"/>
    <col min="14339" max="14593" width="9.140625" style="1"/>
    <col min="14594" max="14594" width="12.7109375" style="1" bestFit="1" customWidth="1"/>
    <col min="14595" max="14849" width="9.140625" style="1"/>
    <col min="14850" max="14850" width="12.7109375" style="1" bestFit="1" customWidth="1"/>
    <col min="14851" max="15105" width="9.140625" style="1"/>
    <col min="15106" max="15106" width="12.7109375" style="1" bestFit="1" customWidth="1"/>
    <col min="15107" max="15361" width="9.140625" style="1"/>
    <col min="15362" max="15362" width="12.7109375" style="1" bestFit="1" customWidth="1"/>
    <col min="15363" max="15617" width="9.140625" style="1"/>
    <col min="15618" max="15618" width="12.7109375" style="1" bestFit="1" customWidth="1"/>
    <col min="15619" max="15873" width="9.140625" style="1"/>
    <col min="15874" max="15874" width="12.7109375" style="1" bestFit="1" customWidth="1"/>
    <col min="15875" max="16129" width="9.140625" style="1"/>
    <col min="16130" max="16130" width="12.7109375" style="1" bestFit="1" customWidth="1"/>
    <col min="16131" max="16384" width="9.140625" style="1"/>
  </cols>
  <sheetData>
    <row r="1" spans="1:18" ht="23.25" x14ac:dyDescent="0.25">
      <c r="A1" s="3" t="s">
        <v>3</v>
      </c>
      <c r="B1" s="3" t="s">
        <v>4</v>
      </c>
    </row>
    <row r="2" spans="1:18" ht="23.25" x14ac:dyDescent="0.25">
      <c r="A2" s="3" t="s">
        <v>5</v>
      </c>
      <c r="B2" s="3" t="s">
        <v>6</v>
      </c>
      <c r="R2" s="3"/>
    </row>
    <row r="3" spans="1:18" s="7" customFormat="1" ht="26.25" x14ac:dyDescent="0.4">
      <c r="A3" s="4" t="s">
        <v>7</v>
      </c>
      <c r="B3" s="5" t="s">
        <v>61</v>
      </c>
      <c r="C3" s="6"/>
    </row>
    <row r="4" spans="1:18" ht="15.75" x14ac:dyDescent="0.25">
      <c r="A4" s="7" t="s">
        <v>8</v>
      </c>
      <c r="B4" s="8">
        <v>139220010</v>
      </c>
    </row>
    <row r="6" spans="1:18" ht="18.75" x14ac:dyDescent="0.25">
      <c r="B6" s="9" t="s">
        <v>9</v>
      </c>
      <c r="R6" s="9"/>
    </row>
    <row r="7" spans="1:18" ht="18.75" x14ac:dyDescent="0.25">
      <c r="A7" s="1" t="s">
        <v>1</v>
      </c>
      <c r="B7" s="9" t="s">
        <v>10</v>
      </c>
      <c r="C7" s="9" t="s">
        <v>11</v>
      </c>
      <c r="D7" s="9" t="s">
        <v>46</v>
      </c>
      <c r="R7" s="10"/>
    </row>
    <row r="8" spans="1:18" s="10" customFormat="1" ht="18.75" x14ac:dyDescent="0.25">
      <c r="A8" s="11" t="s">
        <v>1</v>
      </c>
      <c r="B8" s="9" t="s">
        <v>12</v>
      </c>
      <c r="C8" s="9" t="s">
        <v>348</v>
      </c>
      <c r="D8" s="9"/>
      <c r="E8" s="9"/>
      <c r="F8" s="9"/>
      <c r="G8" s="9"/>
      <c r="H8" s="9"/>
      <c r="I8" s="9"/>
      <c r="J8" s="9"/>
      <c r="K8" s="9"/>
    </row>
    <row r="9" spans="1:18" s="10" customFormat="1" ht="18.75" x14ac:dyDescent="0.25">
      <c r="A9" s="11" t="s">
        <v>1</v>
      </c>
      <c r="B9" s="121" t="s">
        <v>46</v>
      </c>
      <c r="C9" s="9" t="s">
        <v>59</v>
      </c>
      <c r="D9" s="9"/>
      <c r="E9" s="9"/>
      <c r="F9" s="9"/>
      <c r="G9" s="9"/>
      <c r="H9" s="9"/>
      <c r="I9" s="9"/>
      <c r="J9" s="9"/>
      <c r="K9" s="9"/>
    </row>
    <row r="10" spans="1:18" s="10" customFormat="1" ht="18.75" x14ac:dyDescent="0.25">
      <c r="A10" s="11" t="s">
        <v>1</v>
      </c>
      <c r="B10" s="121" t="s">
        <v>46</v>
      </c>
      <c r="C10" s="9" t="s">
        <v>209</v>
      </c>
      <c r="D10" s="9"/>
      <c r="E10" s="9"/>
      <c r="F10" s="9"/>
      <c r="G10" s="9"/>
      <c r="H10" s="9"/>
      <c r="I10" s="9"/>
      <c r="J10" s="9"/>
      <c r="K10" s="9"/>
    </row>
    <row r="11" spans="1:18" s="10" customFormat="1" ht="18.75" x14ac:dyDescent="0.25">
      <c r="A11" s="11"/>
      <c r="B11" s="121" t="s">
        <v>46</v>
      </c>
      <c r="C11" s="9" t="s">
        <v>210</v>
      </c>
      <c r="D11" s="9"/>
      <c r="E11" s="9"/>
      <c r="F11" s="9"/>
      <c r="G11" s="9"/>
      <c r="H11" s="9"/>
      <c r="I11" s="9"/>
      <c r="J11" s="9"/>
      <c r="K11" s="9"/>
      <c r="R11" s="9"/>
    </row>
    <row r="12" spans="1:18" s="10" customFormat="1" ht="18.75" x14ac:dyDescent="0.25">
      <c r="A12" s="11"/>
      <c r="B12" s="9" t="s">
        <v>13</v>
      </c>
      <c r="C12" s="9" t="s">
        <v>349</v>
      </c>
      <c r="D12" s="9"/>
      <c r="E12" s="9"/>
      <c r="F12" s="9"/>
      <c r="G12" s="9"/>
      <c r="H12" s="9"/>
      <c r="I12" s="9"/>
      <c r="J12" s="9"/>
      <c r="K12" s="9"/>
    </row>
    <row r="13" spans="1:18" s="10" customFormat="1" ht="18.75" x14ac:dyDescent="0.25">
      <c r="A13" s="11"/>
      <c r="B13" s="121" t="s">
        <v>46</v>
      </c>
      <c r="C13" s="9" t="s">
        <v>62</v>
      </c>
      <c r="D13" s="9"/>
      <c r="E13" s="9"/>
      <c r="F13" s="9"/>
      <c r="G13" s="9"/>
      <c r="H13" s="9"/>
      <c r="I13" s="9"/>
      <c r="J13" s="9"/>
      <c r="K13" s="9"/>
    </row>
    <row r="14" spans="1:18" s="10" customFormat="1" ht="18.75" x14ac:dyDescent="0.25">
      <c r="A14" s="11"/>
      <c r="B14" s="121" t="s">
        <v>46</v>
      </c>
      <c r="C14" s="9" t="s">
        <v>211</v>
      </c>
      <c r="D14" s="9"/>
      <c r="E14" s="9"/>
      <c r="F14" s="9"/>
      <c r="G14" s="9"/>
      <c r="H14" s="9"/>
      <c r="I14" s="9"/>
      <c r="J14" s="9"/>
      <c r="K14" s="9"/>
    </row>
    <row r="15" spans="1:18" s="10" customFormat="1" ht="18.75" x14ac:dyDescent="0.25">
      <c r="A15" s="11"/>
      <c r="B15" s="121" t="s">
        <v>46</v>
      </c>
      <c r="C15" s="9" t="s">
        <v>212</v>
      </c>
      <c r="D15" s="9"/>
      <c r="E15" s="9"/>
      <c r="F15" s="9"/>
      <c r="G15" s="9"/>
      <c r="H15" s="9"/>
      <c r="I15" s="9"/>
      <c r="J15" s="9"/>
      <c r="K15" s="9"/>
    </row>
    <row r="16" spans="1:18" s="10" customFormat="1" ht="18.75" x14ac:dyDescent="0.25">
      <c r="A16" s="11"/>
      <c r="B16" s="121" t="s">
        <v>46</v>
      </c>
      <c r="C16" s="9" t="s">
        <v>213</v>
      </c>
      <c r="D16" s="9"/>
      <c r="E16" s="9"/>
      <c r="F16" s="9"/>
      <c r="G16" s="9"/>
      <c r="H16" s="9"/>
      <c r="I16" s="9"/>
      <c r="J16" s="9"/>
      <c r="K16" s="9"/>
    </row>
    <row r="17" spans="1:18" s="10" customFormat="1" ht="18.75" x14ac:dyDescent="0.25">
      <c r="A17" s="11"/>
      <c r="B17" s="121" t="s">
        <v>46</v>
      </c>
      <c r="C17" s="9" t="s">
        <v>214</v>
      </c>
      <c r="D17" s="9"/>
      <c r="E17" s="9"/>
      <c r="F17" s="9"/>
      <c r="G17" s="9"/>
      <c r="H17" s="9"/>
      <c r="I17" s="9"/>
      <c r="J17" s="9"/>
      <c r="K17" s="9"/>
    </row>
    <row r="18" spans="1:18" ht="18.75" x14ac:dyDescent="0.25">
      <c r="B18" s="9" t="s">
        <v>14</v>
      </c>
      <c r="C18" s="9" t="s">
        <v>350</v>
      </c>
      <c r="D18" s="9"/>
      <c r="E18" s="9"/>
      <c r="R18" s="10"/>
    </row>
    <row r="19" spans="1:18" ht="18.75" x14ac:dyDescent="0.25">
      <c r="B19" s="121" t="s">
        <v>46</v>
      </c>
      <c r="C19" s="9" t="s">
        <v>228</v>
      </c>
      <c r="D19" s="9"/>
      <c r="E19" s="9"/>
      <c r="R19" s="10"/>
    </row>
    <row r="20" spans="1:18" ht="18.75" x14ac:dyDescent="0.25">
      <c r="B20" s="121" t="s">
        <v>46</v>
      </c>
      <c r="C20" s="9" t="s">
        <v>60</v>
      </c>
      <c r="D20" s="9"/>
      <c r="E20" s="9"/>
      <c r="R20" s="10"/>
    </row>
    <row r="21" spans="1:18" ht="18.75" x14ac:dyDescent="0.25">
      <c r="B21" s="121" t="s">
        <v>46</v>
      </c>
      <c r="C21" s="9" t="s">
        <v>215</v>
      </c>
      <c r="D21" s="9"/>
      <c r="E21" s="9"/>
      <c r="R21" s="10"/>
    </row>
    <row r="22" spans="1:18" ht="18.75" x14ac:dyDescent="0.25">
      <c r="B22" s="9" t="s">
        <v>216</v>
      </c>
      <c r="C22" s="9" t="s">
        <v>217</v>
      </c>
      <c r="D22" s="9"/>
      <c r="E22" s="9"/>
      <c r="R22" s="10"/>
    </row>
    <row r="23" spans="1:18" ht="18.75" x14ac:dyDescent="0.25">
      <c r="B23" s="9"/>
      <c r="C23" s="9"/>
      <c r="D23" s="9"/>
      <c r="E23" s="9"/>
      <c r="R23" s="10"/>
    </row>
    <row r="24" spans="1:18" ht="18.75" x14ac:dyDescent="0.25">
      <c r="B24" s="9"/>
      <c r="C24" s="9"/>
      <c r="D24" s="9"/>
      <c r="E24" s="9"/>
      <c r="R24" s="10"/>
    </row>
    <row r="25" spans="1:18" ht="18.75" x14ac:dyDescent="0.25">
      <c r="B25" s="9" t="s">
        <v>445</v>
      </c>
      <c r="C25" s="9" t="s">
        <v>218</v>
      </c>
      <c r="D25" s="9"/>
      <c r="E25" s="9"/>
      <c r="R25" s="10"/>
    </row>
    <row r="26" spans="1:18" ht="18.75" x14ac:dyDescent="0.25">
      <c r="B26" s="9" t="s">
        <v>227</v>
      </c>
      <c r="C26" s="9" t="s">
        <v>219</v>
      </c>
      <c r="R26" s="10"/>
    </row>
    <row r="27" spans="1:18" ht="18.75" x14ac:dyDescent="0.25">
      <c r="B27" s="9" t="s">
        <v>446</v>
      </c>
      <c r="C27" s="9" t="s">
        <v>220</v>
      </c>
    </row>
    <row r="28" spans="1:18" ht="18.75" x14ac:dyDescent="0.25">
      <c r="B28" s="9"/>
      <c r="R28" s="9"/>
    </row>
    <row r="29" spans="1:18" ht="18.75" x14ac:dyDescent="0.25">
      <c r="B29" s="9" t="s">
        <v>3</v>
      </c>
      <c r="C29" s="9" t="s">
        <v>4</v>
      </c>
      <c r="R29" s="10"/>
    </row>
    <row r="30" spans="1:18" ht="20.25" x14ac:dyDescent="0.25">
      <c r="A30" s="12"/>
      <c r="B30" s="1" t="s">
        <v>221</v>
      </c>
      <c r="R30" s="10"/>
    </row>
    <row r="31" spans="1:18" ht="18.75" x14ac:dyDescent="0.25">
      <c r="B31" s="1" t="s">
        <v>222</v>
      </c>
      <c r="R31" s="10" t="s">
        <v>1</v>
      </c>
    </row>
    <row r="32" spans="1:18" x14ac:dyDescent="0.25">
      <c r="B32" s="1" t="s">
        <v>223</v>
      </c>
    </row>
    <row r="33" spans="2:18" ht="18.75" x14ac:dyDescent="0.25">
      <c r="B33" s="1" t="s">
        <v>224</v>
      </c>
      <c r="R33" s="9" t="s">
        <v>1</v>
      </c>
    </row>
    <row r="34" spans="2:18" x14ac:dyDescent="0.25">
      <c r="B34" s="1" t="s">
        <v>225</v>
      </c>
    </row>
    <row r="35" spans="2:18" ht="18.75" x14ac:dyDescent="0.25">
      <c r="B35" s="9" t="s">
        <v>5</v>
      </c>
      <c r="C35" s="9" t="s">
        <v>6</v>
      </c>
    </row>
    <row r="36" spans="2:18" ht="15.75" x14ac:dyDescent="0.25">
      <c r="B36" s="1" t="s">
        <v>343</v>
      </c>
      <c r="C36" s="121" t="s">
        <v>9</v>
      </c>
    </row>
    <row r="37" spans="2:18" x14ac:dyDescent="0.25">
      <c r="B37" s="1" t="s">
        <v>344</v>
      </c>
    </row>
    <row r="38" spans="2:18" x14ac:dyDescent="0.25">
      <c r="B38" s="1" t="s">
        <v>345</v>
      </c>
    </row>
    <row r="39" spans="2:18" x14ac:dyDescent="0.25">
      <c r="B39" s="1" t="s">
        <v>346</v>
      </c>
    </row>
    <row r="40" spans="2:18" x14ac:dyDescent="0.25">
      <c r="B40" s="1" t="s">
        <v>347</v>
      </c>
    </row>
    <row r="42" spans="2:18" x14ac:dyDescent="0.25">
      <c r="B42" s="1" t="s">
        <v>226</v>
      </c>
      <c r="C42" s="122">
        <v>45139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3"/>
  <sheetViews>
    <sheetView tabSelected="1" workbookViewId="0">
      <selection activeCell="Y37" sqref="Y37"/>
    </sheetView>
  </sheetViews>
  <sheetFormatPr defaultRowHeight="15" x14ac:dyDescent="0.25"/>
  <cols>
    <col min="1" max="1" width="6.28515625" style="236" customWidth="1"/>
    <col min="2" max="2" width="88.85546875" style="168" customWidth="1"/>
    <col min="3" max="36" width="2.85546875" customWidth="1"/>
    <col min="37" max="37" width="21.7109375" style="169" customWidth="1"/>
    <col min="38" max="38" width="3.28515625" customWidth="1"/>
    <col min="243" max="243" width="5.28515625" customWidth="1"/>
    <col min="244" max="244" width="36.85546875" customWidth="1"/>
    <col min="245" max="292" width="2.85546875" customWidth="1"/>
    <col min="293" max="293" width="21.7109375" customWidth="1"/>
    <col min="294" max="294" width="3.28515625" customWidth="1"/>
    <col min="499" max="499" width="5.28515625" customWidth="1"/>
    <col min="500" max="500" width="36.85546875" customWidth="1"/>
    <col min="501" max="548" width="2.85546875" customWidth="1"/>
    <col min="549" max="549" width="21.7109375" customWidth="1"/>
    <col min="550" max="550" width="3.28515625" customWidth="1"/>
    <col min="755" max="755" width="5.28515625" customWidth="1"/>
    <col min="756" max="756" width="36.85546875" customWidth="1"/>
    <col min="757" max="804" width="2.85546875" customWidth="1"/>
    <col min="805" max="805" width="21.7109375" customWidth="1"/>
    <col min="806" max="806" width="3.28515625" customWidth="1"/>
    <col min="1011" max="1011" width="5.28515625" customWidth="1"/>
    <col min="1012" max="1012" width="36.85546875" customWidth="1"/>
    <col min="1013" max="1060" width="2.85546875" customWidth="1"/>
    <col min="1061" max="1061" width="21.7109375" customWidth="1"/>
    <col min="1062" max="1062" width="3.28515625" customWidth="1"/>
    <col min="1267" max="1267" width="5.28515625" customWidth="1"/>
    <col min="1268" max="1268" width="36.85546875" customWidth="1"/>
    <col min="1269" max="1316" width="2.85546875" customWidth="1"/>
    <col min="1317" max="1317" width="21.7109375" customWidth="1"/>
    <col min="1318" max="1318" width="3.28515625" customWidth="1"/>
    <col min="1523" max="1523" width="5.28515625" customWidth="1"/>
    <col min="1524" max="1524" width="36.85546875" customWidth="1"/>
    <col min="1525" max="1572" width="2.85546875" customWidth="1"/>
    <col min="1573" max="1573" width="21.7109375" customWidth="1"/>
    <col min="1574" max="1574" width="3.28515625" customWidth="1"/>
    <col min="1779" max="1779" width="5.28515625" customWidth="1"/>
    <col min="1780" max="1780" width="36.85546875" customWidth="1"/>
    <col min="1781" max="1828" width="2.85546875" customWidth="1"/>
    <col min="1829" max="1829" width="21.7109375" customWidth="1"/>
    <col min="1830" max="1830" width="3.28515625" customWidth="1"/>
    <col min="2035" max="2035" width="5.28515625" customWidth="1"/>
    <col min="2036" max="2036" width="36.85546875" customWidth="1"/>
    <col min="2037" max="2084" width="2.85546875" customWidth="1"/>
    <col min="2085" max="2085" width="21.7109375" customWidth="1"/>
    <col min="2086" max="2086" width="3.28515625" customWidth="1"/>
    <col min="2291" max="2291" width="5.28515625" customWidth="1"/>
    <col min="2292" max="2292" width="36.85546875" customWidth="1"/>
    <col min="2293" max="2340" width="2.85546875" customWidth="1"/>
    <col min="2341" max="2341" width="21.7109375" customWidth="1"/>
    <col min="2342" max="2342" width="3.28515625" customWidth="1"/>
    <col min="2547" max="2547" width="5.28515625" customWidth="1"/>
    <col min="2548" max="2548" width="36.85546875" customWidth="1"/>
    <col min="2549" max="2596" width="2.85546875" customWidth="1"/>
    <col min="2597" max="2597" width="21.7109375" customWidth="1"/>
    <col min="2598" max="2598" width="3.28515625" customWidth="1"/>
    <col min="2803" max="2803" width="5.28515625" customWidth="1"/>
    <col min="2804" max="2804" width="36.85546875" customWidth="1"/>
    <col min="2805" max="2852" width="2.85546875" customWidth="1"/>
    <col min="2853" max="2853" width="21.7109375" customWidth="1"/>
    <col min="2854" max="2854" width="3.28515625" customWidth="1"/>
    <col min="3059" max="3059" width="5.28515625" customWidth="1"/>
    <col min="3060" max="3060" width="36.85546875" customWidth="1"/>
    <col min="3061" max="3108" width="2.85546875" customWidth="1"/>
    <col min="3109" max="3109" width="21.7109375" customWidth="1"/>
    <col min="3110" max="3110" width="3.28515625" customWidth="1"/>
    <col min="3315" max="3315" width="5.28515625" customWidth="1"/>
    <col min="3316" max="3316" width="36.85546875" customWidth="1"/>
    <col min="3317" max="3364" width="2.85546875" customWidth="1"/>
    <col min="3365" max="3365" width="21.7109375" customWidth="1"/>
    <col min="3366" max="3366" width="3.28515625" customWidth="1"/>
    <col min="3571" max="3571" width="5.28515625" customWidth="1"/>
    <col min="3572" max="3572" width="36.85546875" customWidth="1"/>
    <col min="3573" max="3620" width="2.85546875" customWidth="1"/>
    <col min="3621" max="3621" width="21.7109375" customWidth="1"/>
    <col min="3622" max="3622" width="3.28515625" customWidth="1"/>
    <col min="3827" max="3827" width="5.28515625" customWidth="1"/>
    <col min="3828" max="3828" width="36.85546875" customWidth="1"/>
    <col min="3829" max="3876" width="2.85546875" customWidth="1"/>
    <col min="3877" max="3877" width="21.7109375" customWidth="1"/>
    <col min="3878" max="3878" width="3.28515625" customWidth="1"/>
    <col min="4083" max="4083" width="5.28515625" customWidth="1"/>
    <col min="4084" max="4084" width="36.85546875" customWidth="1"/>
    <col min="4085" max="4132" width="2.85546875" customWidth="1"/>
    <col min="4133" max="4133" width="21.7109375" customWidth="1"/>
    <col min="4134" max="4134" width="3.28515625" customWidth="1"/>
    <col min="4339" max="4339" width="5.28515625" customWidth="1"/>
    <col min="4340" max="4340" width="36.85546875" customWidth="1"/>
    <col min="4341" max="4388" width="2.85546875" customWidth="1"/>
    <col min="4389" max="4389" width="21.7109375" customWidth="1"/>
    <col min="4390" max="4390" width="3.28515625" customWidth="1"/>
    <col min="4595" max="4595" width="5.28515625" customWidth="1"/>
    <col min="4596" max="4596" width="36.85546875" customWidth="1"/>
    <col min="4597" max="4644" width="2.85546875" customWidth="1"/>
    <col min="4645" max="4645" width="21.7109375" customWidth="1"/>
    <col min="4646" max="4646" width="3.28515625" customWidth="1"/>
    <col min="4851" max="4851" width="5.28515625" customWidth="1"/>
    <col min="4852" max="4852" width="36.85546875" customWidth="1"/>
    <col min="4853" max="4900" width="2.85546875" customWidth="1"/>
    <col min="4901" max="4901" width="21.7109375" customWidth="1"/>
    <col min="4902" max="4902" width="3.28515625" customWidth="1"/>
    <col min="5107" max="5107" width="5.28515625" customWidth="1"/>
    <col min="5108" max="5108" width="36.85546875" customWidth="1"/>
    <col min="5109" max="5156" width="2.85546875" customWidth="1"/>
    <col min="5157" max="5157" width="21.7109375" customWidth="1"/>
    <col min="5158" max="5158" width="3.28515625" customWidth="1"/>
    <col min="5363" max="5363" width="5.28515625" customWidth="1"/>
    <col min="5364" max="5364" width="36.85546875" customWidth="1"/>
    <col min="5365" max="5412" width="2.85546875" customWidth="1"/>
    <col min="5413" max="5413" width="21.7109375" customWidth="1"/>
    <col min="5414" max="5414" width="3.28515625" customWidth="1"/>
    <col min="5619" max="5619" width="5.28515625" customWidth="1"/>
    <col min="5620" max="5620" width="36.85546875" customWidth="1"/>
    <col min="5621" max="5668" width="2.85546875" customWidth="1"/>
    <col min="5669" max="5669" width="21.7109375" customWidth="1"/>
    <col min="5670" max="5670" width="3.28515625" customWidth="1"/>
    <col min="5875" max="5875" width="5.28515625" customWidth="1"/>
    <col min="5876" max="5876" width="36.85546875" customWidth="1"/>
    <col min="5877" max="5924" width="2.85546875" customWidth="1"/>
    <col min="5925" max="5925" width="21.7109375" customWidth="1"/>
    <col min="5926" max="5926" width="3.28515625" customWidth="1"/>
    <col min="6131" max="6131" width="5.28515625" customWidth="1"/>
    <col min="6132" max="6132" width="36.85546875" customWidth="1"/>
    <col min="6133" max="6180" width="2.85546875" customWidth="1"/>
    <col min="6181" max="6181" width="21.7109375" customWidth="1"/>
    <col min="6182" max="6182" width="3.28515625" customWidth="1"/>
    <col min="6387" max="6387" width="5.28515625" customWidth="1"/>
    <col min="6388" max="6388" width="36.85546875" customWidth="1"/>
    <col min="6389" max="6436" width="2.85546875" customWidth="1"/>
    <col min="6437" max="6437" width="21.7109375" customWidth="1"/>
    <col min="6438" max="6438" width="3.28515625" customWidth="1"/>
    <col min="6643" max="6643" width="5.28515625" customWidth="1"/>
    <col min="6644" max="6644" width="36.85546875" customWidth="1"/>
    <col min="6645" max="6692" width="2.85546875" customWidth="1"/>
    <col min="6693" max="6693" width="21.7109375" customWidth="1"/>
    <col min="6694" max="6694" width="3.28515625" customWidth="1"/>
    <col min="6899" max="6899" width="5.28515625" customWidth="1"/>
    <col min="6900" max="6900" width="36.85546875" customWidth="1"/>
    <col min="6901" max="6948" width="2.85546875" customWidth="1"/>
    <col min="6949" max="6949" width="21.7109375" customWidth="1"/>
    <col min="6950" max="6950" width="3.28515625" customWidth="1"/>
    <col min="7155" max="7155" width="5.28515625" customWidth="1"/>
    <col min="7156" max="7156" width="36.85546875" customWidth="1"/>
    <col min="7157" max="7204" width="2.85546875" customWidth="1"/>
    <col min="7205" max="7205" width="21.7109375" customWidth="1"/>
    <col min="7206" max="7206" width="3.28515625" customWidth="1"/>
    <col min="7411" max="7411" width="5.28515625" customWidth="1"/>
    <col min="7412" max="7412" width="36.85546875" customWidth="1"/>
    <col min="7413" max="7460" width="2.85546875" customWidth="1"/>
    <col min="7461" max="7461" width="21.7109375" customWidth="1"/>
    <col min="7462" max="7462" width="3.28515625" customWidth="1"/>
    <col min="7667" max="7667" width="5.28515625" customWidth="1"/>
    <col min="7668" max="7668" width="36.85546875" customWidth="1"/>
    <col min="7669" max="7716" width="2.85546875" customWidth="1"/>
    <col min="7717" max="7717" width="21.7109375" customWidth="1"/>
    <col min="7718" max="7718" width="3.28515625" customWidth="1"/>
    <col min="7923" max="7923" width="5.28515625" customWidth="1"/>
    <col min="7924" max="7924" width="36.85546875" customWidth="1"/>
    <col min="7925" max="7972" width="2.85546875" customWidth="1"/>
    <col min="7973" max="7973" width="21.7109375" customWidth="1"/>
    <col min="7974" max="7974" width="3.28515625" customWidth="1"/>
    <col min="8179" max="8179" width="5.28515625" customWidth="1"/>
    <col min="8180" max="8180" width="36.85546875" customWidth="1"/>
    <col min="8181" max="8228" width="2.85546875" customWidth="1"/>
    <col min="8229" max="8229" width="21.7109375" customWidth="1"/>
    <col min="8230" max="8230" width="3.28515625" customWidth="1"/>
    <col min="8435" max="8435" width="5.28515625" customWidth="1"/>
    <col min="8436" max="8436" width="36.85546875" customWidth="1"/>
    <col min="8437" max="8484" width="2.85546875" customWidth="1"/>
    <col min="8485" max="8485" width="21.7109375" customWidth="1"/>
    <col min="8486" max="8486" width="3.28515625" customWidth="1"/>
    <col min="8691" max="8691" width="5.28515625" customWidth="1"/>
    <col min="8692" max="8692" width="36.85546875" customWidth="1"/>
    <col min="8693" max="8740" width="2.85546875" customWidth="1"/>
    <col min="8741" max="8741" width="21.7109375" customWidth="1"/>
    <col min="8742" max="8742" width="3.28515625" customWidth="1"/>
    <col min="8947" max="8947" width="5.28515625" customWidth="1"/>
    <col min="8948" max="8948" width="36.85546875" customWidth="1"/>
    <col min="8949" max="8996" width="2.85546875" customWidth="1"/>
    <col min="8997" max="8997" width="21.7109375" customWidth="1"/>
    <col min="8998" max="8998" width="3.28515625" customWidth="1"/>
    <col min="9203" max="9203" width="5.28515625" customWidth="1"/>
    <col min="9204" max="9204" width="36.85546875" customWidth="1"/>
    <col min="9205" max="9252" width="2.85546875" customWidth="1"/>
    <col min="9253" max="9253" width="21.7109375" customWidth="1"/>
    <col min="9254" max="9254" width="3.28515625" customWidth="1"/>
    <col min="9459" max="9459" width="5.28515625" customWidth="1"/>
    <col min="9460" max="9460" width="36.85546875" customWidth="1"/>
    <col min="9461" max="9508" width="2.85546875" customWidth="1"/>
    <col min="9509" max="9509" width="21.7109375" customWidth="1"/>
    <col min="9510" max="9510" width="3.28515625" customWidth="1"/>
    <col min="9715" max="9715" width="5.28515625" customWidth="1"/>
    <col min="9716" max="9716" width="36.85546875" customWidth="1"/>
    <col min="9717" max="9764" width="2.85546875" customWidth="1"/>
    <col min="9765" max="9765" width="21.7109375" customWidth="1"/>
    <col min="9766" max="9766" width="3.28515625" customWidth="1"/>
    <col min="9971" max="9971" width="5.28515625" customWidth="1"/>
    <col min="9972" max="9972" width="36.85546875" customWidth="1"/>
    <col min="9973" max="10020" width="2.85546875" customWidth="1"/>
    <col min="10021" max="10021" width="21.7109375" customWidth="1"/>
    <col min="10022" max="10022" width="3.28515625" customWidth="1"/>
    <col min="10227" max="10227" width="5.28515625" customWidth="1"/>
    <col min="10228" max="10228" width="36.85546875" customWidth="1"/>
    <col min="10229" max="10276" width="2.85546875" customWidth="1"/>
    <col min="10277" max="10277" width="21.7109375" customWidth="1"/>
    <col min="10278" max="10278" width="3.28515625" customWidth="1"/>
    <col min="10483" max="10483" width="5.28515625" customWidth="1"/>
    <col min="10484" max="10484" width="36.85546875" customWidth="1"/>
    <col min="10485" max="10532" width="2.85546875" customWidth="1"/>
    <col min="10533" max="10533" width="21.7109375" customWidth="1"/>
    <col min="10534" max="10534" width="3.28515625" customWidth="1"/>
    <col min="10739" max="10739" width="5.28515625" customWidth="1"/>
    <col min="10740" max="10740" width="36.85546875" customWidth="1"/>
    <col min="10741" max="10788" width="2.85546875" customWidth="1"/>
    <col min="10789" max="10789" width="21.7109375" customWidth="1"/>
    <col min="10790" max="10790" width="3.28515625" customWidth="1"/>
    <col min="10995" max="10995" width="5.28515625" customWidth="1"/>
    <col min="10996" max="10996" width="36.85546875" customWidth="1"/>
    <col min="10997" max="11044" width="2.85546875" customWidth="1"/>
    <col min="11045" max="11045" width="21.7109375" customWidth="1"/>
    <col min="11046" max="11046" width="3.28515625" customWidth="1"/>
    <col min="11251" max="11251" width="5.28515625" customWidth="1"/>
    <col min="11252" max="11252" width="36.85546875" customWidth="1"/>
    <col min="11253" max="11300" width="2.85546875" customWidth="1"/>
    <col min="11301" max="11301" width="21.7109375" customWidth="1"/>
    <col min="11302" max="11302" width="3.28515625" customWidth="1"/>
    <col min="11507" max="11507" width="5.28515625" customWidth="1"/>
    <col min="11508" max="11508" width="36.85546875" customWidth="1"/>
    <col min="11509" max="11556" width="2.85546875" customWidth="1"/>
    <col min="11557" max="11557" width="21.7109375" customWidth="1"/>
    <col min="11558" max="11558" width="3.28515625" customWidth="1"/>
    <col min="11763" max="11763" width="5.28515625" customWidth="1"/>
    <col min="11764" max="11764" width="36.85546875" customWidth="1"/>
    <col min="11765" max="11812" width="2.85546875" customWidth="1"/>
    <col min="11813" max="11813" width="21.7109375" customWidth="1"/>
    <col min="11814" max="11814" width="3.28515625" customWidth="1"/>
    <col min="12019" max="12019" width="5.28515625" customWidth="1"/>
    <col min="12020" max="12020" width="36.85546875" customWidth="1"/>
    <col min="12021" max="12068" width="2.85546875" customWidth="1"/>
    <col min="12069" max="12069" width="21.7109375" customWidth="1"/>
    <col min="12070" max="12070" width="3.28515625" customWidth="1"/>
    <col min="12275" max="12275" width="5.28515625" customWidth="1"/>
    <col min="12276" max="12276" width="36.85546875" customWidth="1"/>
    <col min="12277" max="12324" width="2.85546875" customWidth="1"/>
    <col min="12325" max="12325" width="21.7109375" customWidth="1"/>
    <col min="12326" max="12326" width="3.28515625" customWidth="1"/>
    <col min="12531" max="12531" width="5.28515625" customWidth="1"/>
    <col min="12532" max="12532" width="36.85546875" customWidth="1"/>
    <col min="12533" max="12580" width="2.85546875" customWidth="1"/>
    <col min="12581" max="12581" width="21.7109375" customWidth="1"/>
    <col min="12582" max="12582" width="3.28515625" customWidth="1"/>
    <col min="12787" max="12787" width="5.28515625" customWidth="1"/>
    <col min="12788" max="12788" width="36.85546875" customWidth="1"/>
    <col min="12789" max="12836" width="2.85546875" customWidth="1"/>
    <col min="12837" max="12837" width="21.7109375" customWidth="1"/>
    <col min="12838" max="12838" width="3.28515625" customWidth="1"/>
    <col min="13043" max="13043" width="5.28515625" customWidth="1"/>
    <col min="13044" max="13044" width="36.85546875" customWidth="1"/>
    <col min="13045" max="13092" width="2.85546875" customWidth="1"/>
    <col min="13093" max="13093" width="21.7109375" customWidth="1"/>
    <col min="13094" max="13094" width="3.28515625" customWidth="1"/>
    <col min="13299" max="13299" width="5.28515625" customWidth="1"/>
    <col min="13300" max="13300" width="36.85546875" customWidth="1"/>
    <col min="13301" max="13348" width="2.85546875" customWidth="1"/>
    <col min="13349" max="13349" width="21.7109375" customWidth="1"/>
    <col min="13350" max="13350" width="3.28515625" customWidth="1"/>
    <col min="13555" max="13555" width="5.28515625" customWidth="1"/>
    <col min="13556" max="13556" width="36.85546875" customWidth="1"/>
    <col min="13557" max="13604" width="2.85546875" customWidth="1"/>
    <col min="13605" max="13605" width="21.7109375" customWidth="1"/>
    <col min="13606" max="13606" width="3.28515625" customWidth="1"/>
    <col min="13811" max="13811" width="5.28515625" customWidth="1"/>
    <col min="13812" max="13812" width="36.85546875" customWidth="1"/>
    <col min="13813" max="13860" width="2.85546875" customWidth="1"/>
    <col min="13861" max="13861" width="21.7109375" customWidth="1"/>
    <col min="13862" max="13862" width="3.28515625" customWidth="1"/>
    <col min="14067" max="14067" width="5.28515625" customWidth="1"/>
    <col min="14068" max="14068" width="36.85546875" customWidth="1"/>
    <col min="14069" max="14116" width="2.85546875" customWidth="1"/>
    <col min="14117" max="14117" width="21.7109375" customWidth="1"/>
    <col min="14118" max="14118" width="3.28515625" customWidth="1"/>
    <col min="14323" max="14323" width="5.28515625" customWidth="1"/>
    <col min="14324" max="14324" width="36.85546875" customWidth="1"/>
    <col min="14325" max="14372" width="2.85546875" customWidth="1"/>
    <col min="14373" max="14373" width="21.7109375" customWidth="1"/>
    <col min="14374" max="14374" width="3.28515625" customWidth="1"/>
    <col min="14579" max="14579" width="5.28515625" customWidth="1"/>
    <col min="14580" max="14580" width="36.85546875" customWidth="1"/>
    <col min="14581" max="14628" width="2.85546875" customWidth="1"/>
    <col min="14629" max="14629" width="21.7109375" customWidth="1"/>
    <col min="14630" max="14630" width="3.28515625" customWidth="1"/>
    <col min="14835" max="14835" width="5.28515625" customWidth="1"/>
    <col min="14836" max="14836" width="36.85546875" customWidth="1"/>
    <col min="14837" max="14884" width="2.85546875" customWidth="1"/>
    <col min="14885" max="14885" width="21.7109375" customWidth="1"/>
    <col min="14886" max="14886" width="3.28515625" customWidth="1"/>
    <col min="15091" max="15091" width="5.28515625" customWidth="1"/>
    <col min="15092" max="15092" width="36.85546875" customWidth="1"/>
    <col min="15093" max="15140" width="2.85546875" customWidth="1"/>
    <col min="15141" max="15141" width="21.7109375" customWidth="1"/>
    <col min="15142" max="15142" width="3.28515625" customWidth="1"/>
    <col min="15347" max="15347" width="5.28515625" customWidth="1"/>
    <col min="15348" max="15348" width="36.85546875" customWidth="1"/>
    <col min="15349" max="15396" width="2.85546875" customWidth="1"/>
    <col min="15397" max="15397" width="21.7109375" customWidth="1"/>
    <col min="15398" max="15398" width="3.28515625" customWidth="1"/>
    <col min="15603" max="15603" width="5.28515625" customWidth="1"/>
    <col min="15604" max="15604" width="36.85546875" customWidth="1"/>
    <col min="15605" max="15652" width="2.85546875" customWidth="1"/>
    <col min="15653" max="15653" width="21.7109375" customWidth="1"/>
    <col min="15654" max="15654" width="3.28515625" customWidth="1"/>
    <col min="15859" max="15859" width="5.28515625" customWidth="1"/>
    <col min="15860" max="15860" width="36.85546875" customWidth="1"/>
    <col min="15861" max="15908" width="2.85546875" customWidth="1"/>
    <col min="15909" max="15909" width="21.7109375" customWidth="1"/>
    <col min="15910" max="15910" width="3.28515625" customWidth="1"/>
    <col min="16115" max="16115" width="5.28515625" customWidth="1"/>
    <col min="16116" max="16116" width="36.85546875" customWidth="1"/>
    <col min="16117" max="16164" width="2.85546875" customWidth="1"/>
    <col min="16165" max="16165" width="21.7109375" customWidth="1"/>
    <col min="16166" max="16166" width="3.28515625" customWidth="1"/>
  </cols>
  <sheetData>
    <row r="1" spans="1:37" ht="18.75" thickBot="1" x14ac:dyDescent="0.3">
      <c r="A1" s="167" t="s">
        <v>447</v>
      </c>
    </row>
    <row r="2" spans="1:37" x14ac:dyDescent="0.25">
      <c r="A2" s="170">
        <v>2025</v>
      </c>
      <c r="B2" s="171" t="s">
        <v>361</v>
      </c>
      <c r="C2" s="172" t="s">
        <v>1</v>
      </c>
      <c r="D2" s="173">
        <v>5</v>
      </c>
      <c r="E2" s="173"/>
      <c r="F2" s="173"/>
      <c r="G2" s="173"/>
      <c r="H2" s="173">
        <v>6</v>
      </c>
      <c r="I2" s="174"/>
      <c r="J2" s="174"/>
      <c r="K2" s="174"/>
      <c r="L2" s="174">
        <v>7</v>
      </c>
      <c r="M2" s="174"/>
      <c r="N2" s="174"/>
      <c r="O2" s="174"/>
      <c r="P2" s="174">
        <v>8</v>
      </c>
      <c r="Q2" s="174"/>
      <c r="R2" s="174"/>
      <c r="S2" s="174"/>
      <c r="T2" s="174">
        <v>9</v>
      </c>
      <c r="U2" s="174"/>
      <c r="V2" s="174"/>
      <c r="W2" s="174"/>
      <c r="X2" s="174">
        <v>10</v>
      </c>
      <c r="Y2" s="174"/>
      <c r="Z2" s="174"/>
      <c r="AA2" s="174"/>
      <c r="AB2" s="174">
        <v>11</v>
      </c>
      <c r="AC2" s="174"/>
      <c r="AD2" s="174"/>
      <c r="AE2" s="174"/>
      <c r="AF2" s="174">
        <v>12</v>
      </c>
      <c r="AG2" s="174"/>
      <c r="AH2" s="174"/>
      <c r="AI2" s="174"/>
      <c r="AJ2" s="175" t="s">
        <v>1</v>
      </c>
      <c r="AK2" s="176" t="s">
        <v>362</v>
      </c>
    </row>
    <row r="3" spans="1:37" ht="15.75" thickBot="1" x14ac:dyDescent="0.3">
      <c r="A3" s="177" t="s">
        <v>1</v>
      </c>
      <c r="B3" s="178" t="s">
        <v>363</v>
      </c>
      <c r="C3" s="179">
        <v>4</v>
      </c>
      <c r="D3" s="180">
        <v>1</v>
      </c>
      <c r="E3" s="180">
        <v>2</v>
      </c>
      <c r="F3" s="180">
        <v>3</v>
      </c>
      <c r="G3" s="180">
        <v>4</v>
      </c>
      <c r="H3" s="180">
        <v>1</v>
      </c>
      <c r="I3" s="181">
        <v>2</v>
      </c>
      <c r="J3" s="181">
        <v>3</v>
      </c>
      <c r="K3" s="181">
        <v>4</v>
      </c>
      <c r="L3" s="181">
        <v>1</v>
      </c>
      <c r="M3" s="181">
        <v>2</v>
      </c>
      <c r="N3" s="181">
        <v>3</v>
      </c>
      <c r="O3" s="181">
        <v>4</v>
      </c>
      <c r="P3" s="181">
        <v>1</v>
      </c>
      <c r="Q3" s="181">
        <v>2</v>
      </c>
      <c r="R3" s="181">
        <v>3</v>
      </c>
      <c r="S3" s="181">
        <v>4</v>
      </c>
      <c r="T3" s="181">
        <v>1</v>
      </c>
      <c r="U3" s="181">
        <v>2</v>
      </c>
      <c r="V3" s="181">
        <v>3</v>
      </c>
      <c r="W3" s="181">
        <v>4</v>
      </c>
      <c r="X3" s="181">
        <v>1</v>
      </c>
      <c r="Y3" s="181">
        <v>2</v>
      </c>
      <c r="Z3" s="181">
        <v>3</v>
      </c>
      <c r="AA3" s="181">
        <v>4</v>
      </c>
      <c r="AB3" s="181">
        <v>1</v>
      </c>
      <c r="AC3" s="181">
        <v>2</v>
      </c>
      <c r="AD3" s="181">
        <v>3</v>
      </c>
      <c r="AE3" s="181">
        <v>4</v>
      </c>
      <c r="AF3" s="181">
        <v>1</v>
      </c>
      <c r="AG3" s="181">
        <v>2</v>
      </c>
      <c r="AH3" s="181">
        <v>3</v>
      </c>
      <c r="AI3" s="181">
        <v>4</v>
      </c>
      <c r="AJ3" s="182">
        <v>1</v>
      </c>
      <c r="AK3" s="183" t="s">
        <v>1</v>
      </c>
    </row>
    <row r="4" spans="1:37" x14ac:dyDescent="0.25">
      <c r="A4" s="184" t="s">
        <v>364</v>
      </c>
      <c r="B4" s="185" t="s">
        <v>365</v>
      </c>
      <c r="C4" s="186"/>
      <c r="D4" s="187"/>
      <c r="E4" s="187"/>
      <c r="F4" s="187"/>
      <c r="G4" s="187"/>
      <c r="H4" s="187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90"/>
      <c r="AK4" s="191"/>
    </row>
    <row r="5" spans="1:37" x14ac:dyDescent="0.25">
      <c r="A5" s="192">
        <v>1</v>
      </c>
      <c r="B5" s="193" t="s">
        <v>366</v>
      </c>
      <c r="C5" s="194"/>
      <c r="D5" s="196"/>
      <c r="E5" s="197"/>
      <c r="F5" s="197"/>
      <c r="G5" s="195"/>
      <c r="H5" s="195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200"/>
      <c r="AK5" s="201"/>
    </row>
    <row r="6" spans="1:37" x14ac:dyDescent="0.25">
      <c r="A6" s="202">
        <v>2</v>
      </c>
      <c r="B6" s="203" t="s">
        <v>367</v>
      </c>
      <c r="C6" s="204"/>
      <c r="D6" s="206"/>
      <c r="E6" s="206"/>
      <c r="F6" s="206"/>
      <c r="G6" s="205"/>
      <c r="H6" s="205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9"/>
      <c r="AK6" s="210"/>
    </row>
    <row r="7" spans="1:37" x14ac:dyDescent="0.25">
      <c r="A7" s="202" t="s">
        <v>1</v>
      </c>
      <c r="B7" s="211" t="s">
        <v>368</v>
      </c>
      <c r="C7" s="212"/>
      <c r="D7" s="213"/>
      <c r="E7" s="213"/>
      <c r="F7" s="213"/>
      <c r="G7" s="213"/>
      <c r="H7" s="213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6"/>
      <c r="AK7" s="217"/>
    </row>
    <row r="8" spans="1:37" x14ac:dyDescent="0.25">
      <c r="A8" s="192">
        <v>3</v>
      </c>
      <c r="B8" s="203" t="s">
        <v>369</v>
      </c>
      <c r="C8" s="204"/>
      <c r="D8" s="205"/>
      <c r="E8" s="205"/>
      <c r="F8" s="205"/>
      <c r="G8" s="237"/>
      <c r="H8" s="23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8"/>
      <c r="T8" s="208"/>
      <c r="U8" s="208"/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208"/>
      <c r="AJ8" s="209"/>
      <c r="AK8" s="218"/>
    </row>
    <row r="9" spans="1:37" x14ac:dyDescent="0.25">
      <c r="A9" s="202">
        <v>4</v>
      </c>
      <c r="B9" s="203" t="s">
        <v>380</v>
      </c>
      <c r="C9" s="204"/>
      <c r="D9" s="205"/>
      <c r="E9" s="205"/>
      <c r="F9" s="205"/>
      <c r="G9" s="205"/>
      <c r="H9" s="205"/>
      <c r="I9" s="206"/>
      <c r="J9" s="206"/>
      <c r="K9" s="206"/>
      <c r="L9" s="237"/>
      <c r="M9" s="207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9"/>
      <c r="AK9" s="218"/>
    </row>
    <row r="10" spans="1:37" x14ac:dyDescent="0.25">
      <c r="A10" s="202">
        <v>5</v>
      </c>
      <c r="B10" s="203" t="s">
        <v>381</v>
      </c>
      <c r="C10" s="204"/>
      <c r="D10" s="205"/>
      <c r="E10" s="205"/>
      <c r="F10" s="205"/>
      <c r="G10" s="205"/>
      <c r="H10" s="205"/>
      <c r="I10" s="205"/>
      <c r="J10" s="237"/>
      <c r="K10" s="206"/>
      <c r="L10" s="206"/>
      <c r="M10" s="206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208"/>
      <c r="AJ10" s="209"/>
      <c r="AK10" s="218"/>
    </row>
    <row r="11" spans="1:37" x14ac:dyDescent="0.25">
      <c r="A11" s="222"/>
      <c r="B11" s="203" t="s">
        <v>382</v>
      </c>
      <c r="C11" s="204"/>
      <c r="D11" s="205"/>
      <c r="E11" s="205"/>
      <c r="F11" s="205"/>
      <c r="G11" s="205"/>
      <c r="H11" s="205"/>
      <c r="I11" s="205"/>
      <c r="J11" s="205"/>
      <c r="K11" s="207"/>
      <c r="L11" s="206"/>
      <c r="M11" s="206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9"/>
      <c r="AK11" s="218"/>
    </row>
    <row r="12" spans="1:37" x14ac:dyDescent="0.25">
      <c r="A12" s="192">
        <v>6</v>
      </c>
      <c r="B12" s="203" t="s">
        <v>370</v>
      </c>
      <c r="C12" s="204"/>
      <c r="D12" s="205"/>
      <c r="E12" s="205"/>
      <c r="F12" s="205"/>
      <c r="G12" s="205"/>
      <c r="H12" s="205"/>
      <c r="I12" s="207"/>
      <c r="J12" s="207"/>
      <c r="K12" s="207"/>
      <c r="L12" s="205"/>
      <c r="M12" s="205"/>
      <c r="N12" s="206"/>
      <c r="O12" s="206"/>
      <c r="P12" s="206"/>
      <c r="Q12" s="206"/>
      <c r="R12" s="206"/>
      <c r="S12" s="206"/>
      <c r="T12" s="206"/>
      <c r="U12" s="219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9"/>
      <c r="AK12" s="218"/>
    </row>
    <row r="13" spans="1:37" x14ac:dyDescent="0.25">
      <c r="A13" s="202">
        <v>7</v>
      </c>
      <c r="B13" s="203" t="s">
        <v>371</v>
      </c>
      <c r="C13" s="204"/>
      <c r="D13" s="205"/>
      <c r="E13" s="205"/>
      <c r="F13" s="205"/>
      <c r="G13" s="205"/>
      <c r="H13" s="205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8"/>
      <c r="T13" s="207"/>
      <c r="U13" s="208"/>
      <c r="V13" s="219"/>
      <c r="W13" s="219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9"/>
      <c r="AK13" s="218"/>
    </row>
    <row r="14" spans="1:37" x14ac:dyDescent="0.25">
      <c r="A14" s="202">
        <v>8</v>
      </c>
      <c r="B14" s="203" t="s">
        <v>372</v>
      </c>
      <c r="C14" s="204"/>
      <c r="D14" s="205"/>
      <c r="E14" s="205"/>
      <c r="F14" s="205"/>
      <c r="G14" s="205"/>
      <c r="H14" s="205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8"/>
      <c r="T14" s="208"/>
      <c r="U14" s="207"/>
      <c r="V14" s="208"/>
      <c r="W14" s="208"/>
      <c r="X14" s="219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9"/>
      <c r="AK14" s="218"/>
    </row>
    <row r="15" spans="1:37" x14ac:dyDescent="0.25">
      <c r="A15" s="202" t="s">
        <v>1</v>
      </c>
      <c r="B15" s="211" t="s">
        <v>373</v>
      </c>
      <c r="C15" s="212"/>
      <c r="D15" s="213"/>
      <c r="E15" s="213"/>
      <c r="F15" s="213"/>
      <c r="G15" s="213"/>
      <c r="H15" s="213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5"/>
      <c r="T15" s="215"/>
      <c r="U15" s="215"/>
      <c r="V15" s="215"/>
      <c r="W15" s="215"/>
      <c r="X15" s="215"/>
      <c r="Y15" s="215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6"/>
      <c r="AK15" s="220"/>
    </row>
    <row r="16" spans="1:37" x14ac:dyDescent="0.25">
      <c r="A16" s="202">
        <v>9</v>
      </c>
      <c r="B16" s="203" t="s">
        <v>385</v>
      </c>
      <c r="C16" s="204"/>
      <c r="D16" s="205"/>
      <c r="E16" s="205"/>
      <c r="F16" s="205"/>
      <c r="G16" s="205"/>
      <c r="H16" s="205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8"/>
      <c r="T16" s="208"/>
      <c r="U16" s="207"/>
      <c r="V16" s="207"/>
      <c r="W16" s="207"/>
      <c r="X16" s="219"/>
      <c r="Y16" s="208"/>
      <c r="Z16" s="208"/>
      <c r="AA16" s="208"/>
      <c r="AB16" s="208"/>
      <c r="AC16" s="208"/>
      <c r="AD16" s="208"/>
      <c r="AE16" s="208"/>
      <c r="AF16" s="208"/>
      <c r="AG16" s="208"/>
      <c r="AH16" s="208"/>
      <c r="AI16" s="208"/>
      <c r="AJ16" s="209"/>
      <c r="AK16" s="218"/>
    </row>
    <row r="17" spans="1:37" x14ac:dyDescent="0.25">
      <c r="A17" s="202">
        <v>10</v>
      </c>
      <c r="B17" s="203" t="s">
        <v>386</v>
      </c>
      <c r="C17" s="204"/>
      <c r="D17" s="205"/>
      <c r="E17" s="205"/>
      <c r="F17" s="205"/>
      <c r="G17" s="205"/>
      <c r="H17" s="205"/>
      <c r="I17" s="207"/>
      <c r="J17" s="207"/>
      <c r="K17" s="207"/>
      <c r="L17" s="207"/>
      <c r="M17" s="207"/>
      <c r="N17" s="207"/>
      <c r="O17" s="207"/>
      <c r="P17" s="207"/>
      <c r="Q17" s="207"/>
      <c r="R17" s="207"/>
      <c r="S17" s="208"/>
      <c r="T17" s="208"/>
      <c r="U17" s="207"/>
      <c r="V17" s="207"/>
      <c r="W17" s="207"/>
      <c r="X17" s="219"/>
      <c r="Y17" s="219"/>
      <c r="Z17" s="208"/>
      <c r="AA17" s="208"/>
      <c r="AB17" s="208"/>
      <c r="AC17" s="208"/>
      <c r="AD17" s="208"/>
      <c r="AE17" s="208"/>
      <c r="AF17" s="208"/>
      <c r="AG17" s="208"/>
      <c r="AH17" s="208"/>
      <c r="AI17" s="208"/>
      <c r="AJ17" s="209"/>
      <c r="AK17" s="218"/>
    </row>
    <row r="18" spans="1:37" x14ac:dyDescent="0.25">
      <c r="A18" s="202">
        <v>11</v>
      </c>
      <c r="B18" s="203" t="s">
        <v>374</v>
      </c>
      <c r="C18" s="204"/>
      <c r="D18" s="205"/>
      <c r="E18" s="205"/>
      <c r="F18" s="205"/>
      <c r="G18" s="205"/>
      <c r="H18" s="205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8"/>
      <c r="T18" s="208"/>
      <c r="U18" s="207"/>
      <c r="V18" s="207"/>
      <c r="W18" s="207"/>
      <c r="X18" s="219"/>
      <c r="Y18" s="219"/>
      <c r="Z18" s="219"/>
      <c r="AA18" s="221"/>
      <c r="AB18" s="221"/>
      <c r="AC18" s="221"/>
      <c r="AD18" s="208"/>
      <c r="AE18" s="208"/>
      <c r="AF18" s="208"/>
      <c r="AG18" s="208"/>
      <c r="AH18" s="208"/>
      <c r="AI18" s="208"/>
      <c r="AJ18" s="209"/>
      <c r="AK18" s="218"/>
    </row>
    <row r="19" spans="1:37" x14ac:dyDescent="0.25">
      <c r="A19" s="222">
        <v>12</v>
      </c>
      <c r="B19" s="223" t="s">
        <v>375</v>
      </c>
      <c r="C19" s="224"/>
      <c r="D19" s="225"/>
      <c r="E19" s="225"/>
      <c r="F19" s="225"/>
      <c r="G19" s="225"/>
      <c r="H19" s="225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221"/>
      <c r="T19" s="221"/>
      <c r="U19" s="221"/>
      <c r="V19" s="221"/>
      <c r="W19" s="221"/>
      <c r="X19" s="221"/>
      <c r="Y19" s="221"/>
      <c r="Z19" s="226"/>
      <c r="AA19" s="226"/>
      <c r="AB19" s="226"/>
      <c r="AC19" s="226"/>
      <c r="AD19" s="221"/>
      <c r="AE19" s="221"/>
      <c r="AF19" s="221"/>
      <c r="AG19" s="221"/>
      <c r="AH19" s="221"/>
      <c r="AI19" s="221"/>
      <c r="AJ19" s="227"/>
      <c r="AK19" s="228"/>
    </row>
    <row r="20" spans="1:37" x14ac:dyDescent="0.25">
      <c r="A20" s="222">
        <v>13</v>
      </c>
      <c r="B20" s="223" t="s">
        <v>376</v>
      </c>
      <c r="C20" s="224"/>
      <c r="D20" s="225"/>
      <c r="E20" s="225"/>
      <c r="F20" s="225"/>
      <c r="G20" s="225"/>
      <c r="H20" s="225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221"/>
      <c r="T20" s="221"/>
      <c r="U20" s="221"/>
      <c r="V20" s="221"/>
      <c r="W20" s="221"/>
      <c r="X20" s="221"/>
      <c r="Y20" s="221"/>
      <c r="Z20" s="221"/>
      <c r="AA20" s="221"/>
      <c r="AB20" s="221"/>
      <c r="AC20" s="226"/>
      <c r="AD20" s="226"/>
      <c r="AE20" s="221"/>
      <c r="AF20" s="221"/>
      <c r="AG20" s="221"/>
      <c r="AH20" s="221"/>
      <c r="AI20" s="221"/>
      <c r="AJ20" s="227"/>
      <c r="AK20" s="228"/>
    </row>
    <row r="21" spans="1:37" x14ac:dyDescent="0.25">
      <c r="A21" s="222">
        <v>14</v>
      </c>
      <c r="B21" s="223" t="s">
        <v>377</v>
      </c>
      <c r="C21" s="224"/>
      <c r="D21" s="225"/>
      <c r="E21" s="225"/>
      <c r="F21" s="225"/>
      <c r="G21" s="225"/>
      <c r="H21" s="225"/>
      <c r="I21" s="198"/>
      <c r="J21" s="198"/>
      <c r="K21" s="198"/>
      <c r="L21" s="198"/>
      <c r="M21" s="198"/>
      <c r="N21" s="198"/>
      <c r="O21" s="198"/>
      <c r="P21" s="198"/>
      <c r="Q21" s="198"/>
      <c r="R21" s="198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6"/>
      <c r="AE21" s="221"/>
      <c r="AF21" s="221"/>
      <c r="AG21" s="221"/>
      <c r="AH21" s="221"/>
      <c r="AI21" s="221"/>
      <c r="AJ21" s="227"/>
      <c r="AK21" s="228"/>
    </row>
    <row r="22" spans="1:37" x14ac:dyDescent="0.25">
      <c r="A22" s="202">
        <v>15</v>
      </c>
      <c r="B22" s="223" t="s">
        <v>378</v>
      </c>
      <c r="C22" s="194"/>
      <c r="D22" s="195"/>
      <c r="E22" s="195"/>
      <c r="F22" s="195"/>
      <c r="G22" s="195"/>
      <c r="H22" s="195"/>
      <c r="I22" s="197"/>
      <c r="J22" s="197"/>
      <c r="K22" s="197"/>
      <c r="L22" s="197"/>
      <c r="M22" s="197"/>
      <c r="N22" s="197"/>
      <c r="O22" s="197"/>
      <c r="P22" s="198"/>
      <c r="Q22" s="198"/>
      <c r="R22" s="198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6"/>
      <c r="AF22" s="221"/>
      <c r="AG22" s="221"/>
      <c r="AH22" s="221"/>
      <c r="AI22" s="221"/>
      <c r="AJ22" s="227"/>
      <c r="AK22" s="228" t="s">
        <v>1</v>
      </c>
    </row>
    <row r="23" spans="1:37" x14ac:dyDescent="0.25">
      <c r="A23" s="222">
        <v>16</v>
      </c>
      <c r="B23" s="223" t="s">
        <v>379</v>
      </c>
      <c r="C23" s="194"/>
      <c r="D23" s="195"/>
      <c r="E23" s="195"/>
      <c r="F23" s="195"/>
      <c r="G23" s="195"/>
      <c r="H23" s="195"/>
      <c r="I23" s="197"/>
      <c r="J23" s="197"/>
      <c r="K23" s="197"/>
      <c r="L23" s="197"/>
      <c r="M23" s="197"/>
      <c r="N23" s="197"/>
      <c r="O23" s="197"/>
      <c r="P23" s="198"/>
      <c r="Q23" s="198"/>
      <c r="R23" s="198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6"/>
      <c r="AF23" s="221"/>
      <c r="AG23" s="221"/>
      <c r="AH23" s="221"/>
      <c r="AI23" s="221"/>
      <c r="AJ23" s="227"/>
      <c r="AK23" s="228"/>
    </row>
    <row r="24" spans="1:37" x14ac:dyDescent="0.25">
      <c r="A24" s="202" t="s">
        <v>1</v>
      </c>
      <c r="B24" s="211" t="s">
        <v>384</v>
      </c>
      <c r="C24" s="212"/>
      <c r="D24" s="213"/>
      <c r="E24" s="213"/>
      <c r="F24" s="213"/>
      <c r="G24" s="213"/>
      <c r="H24" s="213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5"/>
      <c r="T24" s="215"/>
      <c r="U24" s="215"/>
      <c r="V24" s="215"/>
      <c r="W24" s="215"/>
      <c r="X24" s="215"/>
      <c r="Y24" s="215"/>
      <c r="Z24" s="215"/>
      <c r="AA24" s="215"/>
      <c r="AB24" s="215"/>
      <c r="AC24" s="215"/>
      <c r="AD24" s="215"/>
      <c r="AE24" s="215"/>
      <c r="AF24" s="215"/>
      <c r="AG24" s="215"/>
      <c r="AH24" s="215"/>
      <c r="AI24" s="215"/>
      <c r="AJ24" s="216"/>
      <c r="AK24" s="220"/>
    </row>
    <row r="25" spans="1:37" x14ac:dyDescent="0.25">
      <c r="A25" s="222">
        <v>17</v>
      </c>
      <c r="B25" s="223" t="s">
        <v>387</v>
      </c>
      <c r="C25" s="194"/>
      <c r="D25" s="195"/>
      <c r="E25" s="195"/>
      <c r="F25" s="195"/>
      <c r="G25" s="195"/>
      <c r="H25" s="195"/>
      <c r="I25" s="197"/>
      <c r="J25" s="197"/>
      <c r="K25" s="197"/>
      <c r="L25" s="197"/>
      <c r="M25" s="197"/>
      <c r="N25" s="197"/>
      <c r="O25" s="197"/>
      <c r="P25" s="198"/>
      <c r="Q25" s="198"/>
      <c r="R25" s="198"/>
      <c r="S25" s="221"/>
      <c r="T25" s="221"/>
      <c r="U25" s="198"/>
      <c r="V25" s="198"/>
      <c r="W25" s="221"/>
      <c r="X25" s="226"/>
      <c r="Y25" s="221"/>
      <c r="Z25" s="221"/>
      <c r="AA25" s="221"/>
      <c r="AB25" s="221"/>
      <c r="AC25" s="221"/>
      <c r="AD25" s="221"/>
      <c r="AE25" s="221"/>
      <c r="AF25" s="221"/>
      <c r="AG25" s="221"/>
      <c r="AH25" s="221"/>
      <c r="AI25" s="221"/>
      <c r="AJ25" s="227"/>
      <c r="AK25" s="228"/>
    </row>
    <row r="26" spans="1:37" x14ac:dyDescent="0.25">
      <c r="A26" s="222">
        <v>18</v>
      </c>
      <c r="B26" s="223" t="s">
        <v>388</v>
      </c>
      <c r="C26" s="194"/>
      <c r="D26" s="195"/>
      <c r="E26" s="195"/>
      <c r="F26" s="195"/>
      <c r="G26" s="195"/>
      <c r="H26" s="195"/>
      <c r="I26" s="197"/>
      <c r="J26" s="197"/>
      <c r="K26" s="197"/>
      <c r="L26" s="197"/>
      <c r="M26" s="197"/>
      <c r="N26" s="197"/>
      <c r="O26" s="197"/>
      <c r="P26" s="198"/>
      <c r="Q26" s="198"/>
      <c r="R26" s="198"/>
      <c r="S26" s="221"/>
      <c r="T26" s="221"/>
      <c r="U26" s="198"/>
      <c r="V26" s="198"/>
      <c r="W26" s="221"/>
      <c r="X26" s="221"/>
      <c r="Y26" s="226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7"/>
      <c r="AK26" s="228"/>
    </row>
    <row r="27" spans="1:37" x14ac:dyDescent="0.25">
      <c r="A27" s="222">
        <v>19</v>
      </c>
      <c r="B27" s="223" t="s">
        <v>389</v>
      </c>
      <c r="C27" s="194"/>
      <c r="D27" s="195"/>
      <c r="E27" s="195"/>
      <c r="F27" s="195"/>
      <c r="G27" s="195"/>
      <c r="H27" s="195"/>
      <c r="I27" s="197"/>
      <c r="J27" s="197"/>
      <c r="K27" s="197"/>
      <c r="L27" s="197"/>
      <c r="M27" s="197"/>
      <c r="N27" s="197"/>
      <c r="O27" s="197"/>
      <c r="P27" s="198"/>
      <c r="Q27" s="198"/>
      <c r="R27" s="198"/>
      <c r="S27" s="221"/>
      <c r="T27" s="221"/>
      <c r="U27" s="198"/>
      <c r="V27" s="198"/>
      <c r="W27" s="221"/>
      <c r="X27" s="221"/>
      <c r="Y27" s="221"/>
      <c r="Z27" s="226"/>
      <c r="AA27" s="226"/>
      <c r="AB27" s="221"/>
      <c r="AC27" s="221"/>
      <c r="AD27" s="221"/>
      <c r="AE27" s="221"/>
      <c r="AF27" s="221"/>
      <c r="AG27" s="221"/>
      <c r="AH27" s="221"/>
      <c r="AI27" s="221"/>
      <c r="AJ27" s="227"/>
      <c r="AK27" s="228"/>
    </row>
    <row r="28" spans="1:37" x14ac:dyDescent="0.25">
      <c r="A28" s="222">
        <v>20</v>
      </c>
      <c r="B28" s="223" t="s">
        <v>390</v>
      </c>
      <c r="C28" s="194"/>
      <c r="D28" s="195"/>
      <c r="E28" s="195"/>
      <c r="F28" s="195"/>
      <c r="G28" s="195"/>
      <c r="H28" s="195"/>
      <c r="I28" s="197"/>
      <c r="J28" s="197"/>
      <c r="K28" s="197"/>
      <c r="L28" s="197"/>
      <c r="M28" s="197"/>
      <c r="N28" s="197"/>
      <c r="O28" s="197"/>
      <c r="P28" s="198"/>
      <c r="Q28" s="198"/>
      <c r="R28" s="198"/>
      <c r="S28" s="221"/>
      <c r="T28" s="221"/>
      <c r="U28" s="221"/>
      <c r="V28" s="221"/>
      <c r="W28" s="221"/>
      <c r="X28" s="221"/>
      <c r="Y28" s="221"/>
      <c r="Z28" s="221"/>
      <c r="AA28" s="226"/>
      <c r="AB28" s="226"/>
      <c r="AC28" s="221"/>
      <c r="AD28" s="221"/>
      <c r="AE28" s="221"/>
      <c r="AF28" s="221"/>
      <c r="AG28" s="221"/>
      <c r="AH28" s="221"/>
      <c r="AI28" s="221"/>
      <c r="AJ28" s="227"/>
      <c r="AK28" s="228"/>
    </row>
    <row r="29" spans="1:37" x14ac:dyDescent="0.25">
      <c r="A29" s="222">
        <v>21</v>
      </c>
      <c r="B29" s="223" t="s">
        <v>391</v>
      </c>
      <c r="C29" s="194"/>
      <c r="D29" s="195"/>
      <c r="E29" s="195"/>
      <c r="F29" s="195"/>
      <c r="G29" s="195"/>
      <c r="H29" s="195"/>
      <c r="I29" s="197"/>
      <c r="J29" s="197"/>
      <c r="K29" s="197"/>
      <c r="L29" s="197"/>
      <c r="M29" s="197"/>
      <c r="N29" s="197"/>
      <c r="O29" s="197"/>
      <c r="P29" s="198"/>
      <c r="Q29" s="198"/>
      <c r="R29" s="198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7"/>
      <c r="AK29" s="228"/>
    </row>
    <row r="30" spans="1:37" x14ac:dyDescent="0.25">
      <c r="A30" s="222">
        <v>22</v>
      </c>
      <c r="B30" s="223" t="s">
        <v>392</v>
      </c>
      <c r="C30" s="194"/>
      <c r="D30" s="195"/>
      <c r="E30" s="195"/>
      <c r="F30" s="195"/>
      <c r="G30" s="195"/>
      <c r="H30" s="195"/>
      <c r="I30" s="197"/>
      <c r="J30" s="197"/>
      <c r="K30" s="197"/>
      <c r="L30" s="197"/>
      <c r="M30" s="197"/>
      <c r="N30" s="197"/>
      <c r="O30" s="197"/>
      <c r="P30" s="198"/>
      <c r="Q30" s="198"/>
      <c r="R30" s="198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6"/>
      <c r="AD30" s="221"/>
      <c r="AE30" s="221"/>
      <c r="AF30" s="221"/>
      <c r="AG30" s="221"/>
      <c r="AH30" s="221"/>
      <c r="AI30" s="221"/>
      <c r="AJ30" s="227"/>
      <c r="AK30" s="228"/>
    </row>
    <row r="31" spans="1:37" x14ac:dyDescent="0.25">
      <c r="A31" s="222">
        <v>23</v>
      </c>
      <c r="B31" s="223" t="s">
        <v>393</v>
      </c>
      <c r="C31" s="194"/>
      <c r="D31" s="195"/>
      <c r="E31" s="195"/>
      <c r="F31" s="195"/>
      <c r="G31" s="195"/>
      <c r="H31" s="195"/>
      <c r="I31" s="197"/>
      <c r="J31" s="197"/>
      <c r="K31" s="197"/>
      <c r="L31" s="197"/>
      <c r="M31" s="197"/>
      <c r="N31" s="197"/>
      <c r="O31" s="197"/>
      <c r="P31" s="198"/>
      <c r="Q31" s="198"/>
      <c r="R31" s="198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226"/>
      <c r="AD31" s="221"/>
      <c r="AE31" s="221"/>
      <c r="AF31" s="221"/>
      <c r="AG31" s="221"/>
      <c r="AH31" s="221"/>
      <c r="AI31" s="221"/>
      <c r="AJ31" s="227"/>
      <c r="AK31" s="228"/>
    </row>
    <row r="32" spans="1:37" x14ac:dyDescent="0.25">
      <c r="A32" s="222">
        <v>24</v>
      </c>
      <c r="B32" s="223" t="s">
        <v>394</v>
      </c>
      <c r="C32" s="194"/>
      <c r="D32" s="195"/>
      <c r="E32" s="195"/>
      <c r="F32" s="195"/>
      <c r="G32" s="195"/>
      <c r="H32" s="195"/>
      <c r="I32" s="197"/>
      <c r="J32" s="197"/>
      <c r="K32" s="197"/>
      <c r="L32" s="197"/>
      <c r="M32" s="197"/>
      <c r="N32" s="197"/>
      <c r="O32" s="197"/>
      <c r="P32" s="198"/>
      <c r="Q32" s="198"/>
      <c r="R32" s="198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6"/>
      <c r="AE32" s="221"/>
      <c r="AF32" s="221"/>
      <c r="AG32" s="221"/>
      <c r="AH32" s="221"/>
      <c r="AI32" s="221"/>
      <c r="AJ32" s="227"/>
      <c r="AK32" s="228"/>
    </row>
    <row r="33" spans="1:37" ht="15.75" thickBot="1" x14ac:dyDescent="0.3">
      <c r="A33" s="229">
        <v>25</v>
      </c>
      <c r="B33" s="230" t="s">
        <v>383</v>
      </c>
      <c r="C33" s="179"/>
      <c r="D33" s="180"/>
      <c r="E33" s="180"/>
      <c r="F33" s="180"/>
      <c r="G33" s="180"/>
      <c r="H33" s="180"/>
      <c r="I33" s="181"/>
      <c r="J33" s="181"/>
      <c r="K33" s="181"/>
      <c r="L33" s="181"/>
      <c r="M33" s="181"/>
      <c r="N33" s="181"/>
      <c r="O33" s="181"/>
      <c r="P33" s="231"/>
      <c r="Q33" s="231"/>
      <c r="R33" s="231"/>
      <c r="S33" s="232"/>
      <c r="T33" s="232"/>
      <c r="U33" s="232"/>
      <c r="V33" s="232"/>
      <c r="W33" s="232"/>
      <c r="X33" s="232"/>
      <c r="Y33" s="232"/>
      <c r="Z33" s="232"/>
      <c r="AA33" s="233"/>
      <c r="AB33" s="233"/>
      <c r="AC33" s="233"/>
      <c r="AD33" s="233"/>
      <c r="AE33" s="233"/>
      <c r="AF33" s="232"/>
      <c r="AG33" s="232"/>
      <c r="AH33" s="232"/>
      <c r="AI33" s="232"/>
      <c r="AJ33" s="234"/>
      <c r="AK33" s="235" t="s">
        <v>1</v>
      </c>
    </row>
  </sheetData>
  <pageMargins left="0.70866141732283472" right="0.70866141732283472" top="0.78740157480314965" bottom="0.78740157480314965" header="0.31496062992125984" footer="0.31496062992125984"/>
  <pageSetup paperSize="8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5"/>
  <sheetViews>
    <sheetView workbookViewId="0">
      <selection activeCell="V1" sqref="V1:AJ1048576"/>
    </sheetView>
  </sheetViews>
  <sheetFormatPr defaultRowHeight="15" x14ac:dyDescent="0.25"/>
  <cols>
    <col min="1" max="1" width="7.42578125" style="1" customWidth="1"/>
    <col min="2" max="2" width="5.42578125" style="2" customWidth="1"/>
    <col min="3" max="3" width="26.7109375" style="2" customWidth="1"/>
    <col min="4" max="4" width="23.140625" style="2" customWidth="1"/>
    <col min="5" max="5" width="8.42578125" style="2" customWidth="1"/>
    <col min="6" max="6" width="5.7109375" style="14" bestFit="1" customWidth="1"/>
    <col min="7" max="7" width="10.28515625" style="15" bestFit="1" customWidth="1"/>
    <col min="8" max="8" width="14.42578125" style="15" customWidth="1"/>
    <col min="9" max="9" width="9.85546875" style="15" customWidth="1"/>
    <col min="10" max="10" width="16.7109375" style="16" customWidth="1"/>
    <col min="11" max="11" width="21" style="14" customWidth="1"/>
    <col min="12" max="12" width="9.140625" style="2"/>
    <col min="13" max="13" width="6" style="2" bestFit="1" customWidth="1"/>
    <col min="14" max="14" width="9.85546875" style="2" bestFit="1" customWidth="1"/>
    <col min="15" max="15" width="9" style="2" customWidth="1"/>
    <col min="16" max="16" width="10" style="2" bestFit="1" customWidth="1"/>
    <col min="17" max="17" width="10.7109375" style="17" customWidth="1"/>
    <col min="18" max="18" width="12.140625" style="18" customWidth="1"/>
    <col min="19" max="19" width="10.7109375" style="17" customWidth="1"/>
    <col min="20" max="20" width="12.140625" style="18" customWidth="1"/>
    <col min="21" max="21" width="5.7109375" style="18" customWidth="1"/>
    <col min="22" max="251" width="9.140625" style="1"/>
    <col min="252" max="252" width="8.140625" style="1" customWidth="1"/>
    <col min="253" max="253" width="36.5703125" style="1" customWidth="1"/>
    <col min="254" max="254" width="10" style="1" customWidth="1"/>
    <col min="255" max="255" width="5.7109375" style="1" bestFit="1" customWidth="1"/>
    <col min="256" max="256" width="10.28515625" style="1" bestFit="1" customWidth="1"/>
    <col min="257" max="257" width="13.28515625" style="1" bestFit="1" customWidth="1"/>
    <col min="258" max="258" width="10.140625" style="1" customWidth="1"/>
    <col min="259" max="259" width="10.7109375" style="1" bestFit="1" customWidth="1"/>
    <col min="260" max="260" width="13.5703125" style="1" customWidth="1"/>
    <col min="261" max="261" width="9.140625" style="1"/>
    <col min="262" max="262" width="6" style="1" bestFit="1" customWidth="1"/>
    <col min="263" max="263" width="9.85546875" style="1" bestFit="1" customWidth="1"/>
    <col min="264" max="264" width="9" style="1" customWidth="1"/>
    <col min="265" max="265" width="10" style="1" bestFit="1" customWidth="1"/>
    <col min="266" max="266" width="9.7109375" style="1" bestFit="1" customWidth="1"/>
    <col min="267" max="267" width="11.42578125" style="1" bestFit="1" customWidth="1"/>
    <col min="268" max="268" width="0.42578125" style="1" customWidth="1"/>
    <col min="269" max="507" width="9.140625" style="1"/>
    <col min="508" max="508" width="8.140625" style="1" customWidth="1"/>
    <col min="509" max="509" width="36.5703125" style="1" customWidth="1"/>
    <col min="510" max="510" width="10" style="1" customWidth="1"/>
    <col min="511" max="511" width="5.7109375" style="1" bestFit="1" customWidth="1"/>
    <col min="512" max="512" width="10.28515625" style="1" bestFit="1" customWidth="1"/>
    <col min="513" max="513" width="13.28515625" style="1" bestFit="1" customWidth="1"/>
    <col min="514" max="514" width="10.140625" style="1" customWidth="1"/>
    <col min="515" max="515" width="10.7109375" style="1" bestFit="1" customWidth="1"/>
    <col min="516" max="516" width="13.5703125" style="1" customWidth="1"/>
    <col min="517" max="517" width="9.140625" style="1"/>
    <col min="518" max="518" width="6" style="1" bestFit="1" customWidth="1"/>
    <col min="519" max="519" width="9.85546875" style="1" bestFit="1" customWidth="1"/>
    <col min="520" max="520" width="9" style="1" customWidth="1"/>
    <col min="521" max="521" width="10" style="1" bestFit="1" customWidth="1"/>
    <col min="522" max="522" width="9.7109375" style="1" bestFit="1" customWidth="1"/>
    <col min="523" max="523" width="11.42578125" style="1" bestFit="1" customWidth="1"/>
    <col min="524" max="524" width="0.42578125" style="1" customWidth="1"/>
    <col min="525" max="763" width="9.140625" style="1"/>
    <col min="764" max="764" width="8.140625" style="1" customWidth="1"/>
    <col min="765" max="765" width="36.5703125" style="1" customWidth="1"/>
    <col min="766" max="766" width="10" style="1" customWidth="1"/>
    <col min="767" max="767" width="5.7109375" style="1" bestFit="1" customWidth="1"/>
    <col min="768" max="768" width="10.28515625" style="1" bestFit="1" customWidth="1"/>
    <col min="769" max="769" width="13.28515625" style="1" bestFit="1" customWidth="1"/>
    <col min="770" max="770" width="10.140625" style="1" customWidth="1"/>
    <col min="771" max="771" width="10.7109375" style="1" bestFit="1" customWidth="1"/>
    <col min="772" max="772" width="13.5703125" style="1" customWidth="1"/>
    <col min="773" max="773" width="9.140625" style="1"/>
    <col min="774" max="774" width="6" style="1" bestFit="1" customWidth="1"/>
    <col min="775" max="775" width="9.85546875" style="1" bestFit="1" customWidth="1"/>
    <col min="776" max="776" width="9" style="1" customWidth="1"/>
    <col min="777" max="777" width="10" style="1" bestFit="1" customWidth="1"/>
    <col min="778" max="778" width="9.7109375" style="1" bestFit="1" customWidth="1"/>
    <col min="779" max="779" width="11.42578125" style="1" bestFit="1" customWidth="1"/>
    <col min="780" max="780" width="0.42578125" style="1" customWidth="1"/>
    <col min="781" max="1019" width="9.140625" style="1"/>
    <col min="1020" max="1020" width="8.140625" style="1" customWidth="1"/>
    <col min="1021" max="1021" width="36.5703125" style="1" customWidth="1"/>
    <col min="1022" max="1022" width="10" style="1" customWidth="1"/>
    <col min="1023" max="1023" width="5.7109375" style="1" bestFit="1" customWidth="1"/>
    <col min="1024" max="1024" width="10.28515625" style="1" bestFit="1" customWidth="1"/>
    <col min="1025" max="1025" width="13.28515625" style="1" bestFit="1" customWidth="1"/>
    <col min="1026" max="1026" width="10.140625" style="1" customWidth="1"/>
    <col min="1027" max="1027" width="10.7109375" style="1" bestFit="1" customWidth="1"/>
    <col min="1028" max="1028" width="13.5703125" style="1" customWidth="1"/>
    <col min="1029" max="1029" width="9.140625" style="1"/>
    <col min="1030" max="1030" width="6" style="1" bestFit="1" customWidth="1"/>
    <col min="1031" max="1031" width="9.85546875" style="1" bestFit="1" customWidth="1"/>
    <col min="1032" max="1032" width="9" style="1" customWidth="1"/>
    <col min="1033" max="1033" width="10" style="1" bestFit="1" customWidth="1"/>
    <col min="1034" max="1034" width="9.7109375" style="1" bestFit="1" customWidth="1"/>
    <col min="1035" max="1035" width="11.42578125" style="1" bestFit="1" customWidth="1"/>
    <col min="1036" max="1036" width="0.42578125" style="1" customWidth="1"/>
    <col min="1037" max="1275" width="9.140625" style="1"/>
    <col min="1276" max="1276" width="8.140625" style="1" customWidth="1"/>
    <col min="1277" max="1277" width="36.5703125" style="1" customWidth="1"/>
    <col min="1278" max="1278" width="10" style="1" customWidth="1"/>
    <col min="1279" max="1279" width="5.7109375" style="1" bestFit="1" customWidth="1"/>
    <col min="1280" max="1280" width="10.28515625" style="1" bestFit="1" customWidth="1"/>
    <col min="1281" max="1281" width="13.28515625" style="1" bestFit="1" customWidth="1"/>
    <col min="1282" max="1282" width="10.140625" style="1" customWidth="1"/>
    <col min="1283" max="1283" width="10.7109375" style="1" bestFit="1" customWidth="1"/>
    <col min="1284" max="1284" width="13.5703125" style="1" customWidth="1"/>
    <col min="1285" max="1285" width="9.140625" style="1"/>
    <col min="1286" max="1286" width="6" style="1" bestFit="1" customWidth="1"/>
    <col min="1287" max="1287" width="9.85546875" style="1" bestFit="1" customWidth="1"/>
    <col min="1288" max="1288" width="9" style="1" customWidth="1"/>
    <col min="1289" max="1289" width="10" style="1" bestFit="1" customWidth="1"/>
    <col min="1290" max="1290" width="9.7109375" style="1" bestFit="1" customWidth="1"/>
    <col min="1291" max="1291" width="11.42578125" style="1" bestFit="1" customWidth="1"/>
    <col min="1292" max="1292" width="0.42578125" style="1" customWidth="1"/>
    <col min="1293" max="1531" width="9.140625" style="1"/>
    <col min="1532" max="1532" width="8.140625" style="1" customWidth="1"/>
    <col min="1533" max="1533" width="36.5703125" style="1" customWidth="1"/>
    <col min="1534" max="1534" width="10" style="1" customWidth="1"/>
    <col min="1535" max="1535" width="5.7109375" style="1" bestFit="1" customWidth="1"/>
    <col min="1536" max="1536" width="10.28515625" style="1" bestFit="1" customWidth="1"/>
    <col min="1537" max="1537" width="13.28515625" style="1" bestFit="1" customWidth="1"/>
    <col min="1538" max="1538" width="10.140625" style="1" customWidth="1"/>
    <col min="1539" max="1539" width="10.7109375" style="1" bestFit="1" customWidth="1"/>
    <col min="1540" max="1540" width="13.5703125" style="1" customWidth="1"/>
    <col min="1541" max="1541" width="9.140625" style="1"/>
    <col min="1542" max="1542" width="6" style="1" bestFit="1" customWidth="1"/>
    <col min="1543" max="1543" width="9.85546875" style="1" bestFit="1" customWidth="1"/>
    <col min="1544" max="1544" width="9" style="1" customWidth="1"/>
    <col min="1545" max="1545" width="10" style="1" bestFit="1" customWidth="1"/>
    <col min="1546" max="1546" width="9.7109375" style="1" bestFit="1" customWidth="1"/>
    <col min="1547" max="1547" width="11.42578125" style="1" bestFit="1" customWidth="1"/>
    <col min="1548" max="1548" width="0.42578125" style="1" customWidth="1"/>
    <col min="1549" max="1787" width="9.140625" style="1"/>
    <col min="1788" max="1788" width="8.140625" style="1" customWidth="1"/>
    <col min="1789" max="1789" width="36.5703125" style="1" customWidth="1"/>
    <col min="1790" max="1790" width="10" style="1" customWidth="1"/>
    <col min="1791" max="1791" width="5.7109375" style="1" bestFit="1" customWidth="1"/>
    <col min="1792" max="1792" width="10.28515625" style="1" bestFit="1" customWidth="1"/>
    <col min="1793" max="1793" width="13.28515625" style="1" bestFit="1" customWidth="1"/>
    <col min="1794" max="1794" width="10.140625" style="1" customWidth="1"/>
    <col min="1795" max="1795" width="10.7109375" style="1" bestFit="1" customWidth="1"/>
    <col min="1796" max="1796" width="13.5703125" style="1" customWidth="1"/>
    <col min="1797" max="1797" width="9.140625" style="1"/>
    <col min="1798" max="1798" width="6" style="1" bestFit="1" customWidth="1"/>
    <col min="1799" max="1799" width="9.85546875" style="1" bestFit="1" customWidth="1"/>
    <col min="1800" max="1800" width="9" style="1" customWidth="1"/>
    <col min="1801" max="1801" width="10" style="1" bestFit="1" customWidth="1"/>
    <col min="1802" max="1802" width="9.7109375" style="1" bestFit="1" customWidth="1"/>
    <col min="1803" max="1803" width="11.42578125" style="1" bestFit="1" customWidth="1"/>
    <col min="1804" max="1804" width="0.42578125" style="1" customWidth="1"/>
    <col min="1805" max="2043" width="9.140625" style="1"/>
    <col min="2044" max="2044" width="8.140625" style="1" customWidth="1"/>
    <col min="2045" max="2045" width="36.5703125" style="1" customWidth="1"/>
    <col min="2046" max="2046" width="10" style="1" customWidth="1"/>
    <col min="2047" max="2047" width="5.7109375" style="1" bestFit="1" customWidth="1"/>
    <col min="2048" max="2048" width="10.28515625" style="1" bestFit="1" customWidth="1"/>
    <col min="2049" max="2049" width="13.28515625" style="1" bestFit="1" customWidth="1"/>
    <col min="2050" max="2050" width="10.140625" style="1" customWidth="1"/>
    <col min="2051" max="2051" width="10.7109375" style="1" bestFit="1" customWidth="1"/>
    <col min="2052" max="2052" width="13.5703125" style="1" customWidth="1"/>
    <col min="2053" max="2053" width="9.140625" style="1"/>
    <col min="2054" max="2054" width="6" style="1" bestFit="1" customWidth="1"/>
    <col min="2055" max="2055" width="9.85546875" style="1" bestFit="1" customWidth="1"/>
    <col min="2056" max="2056" width="9" style="1" customWidth="1"/>
    <col min="2057" max="2057" width="10" style="1" bestFit="1" customWidth="1"/>
    <col min="2058" max="2058" width="9.7109375" style="1" bestFit="1" customWidth="1"/>
    <col min="2059" max="2059" width="11.42578125" style="1" bestFit="1" customWidth="1"/>
    <col min="2060" max="2060" width="0.42578125" style="1" customWidth="1"/>
    <col min="2061" max="2299" width="9.140625" style="1"/>
    <col min="2300" max="2300" width="8.140625" style="1" customWidth="1"/>
    <col min="2301" max="2301" width="36.5703125" style="1" customWidth="1"/>
    <col min="2302" max="2302" width="10" style="1" customWidth="1"/>
    <col min="2303" max="2303" width="5.7109375" style="1" bestFit="1" customWidth="1"/>
    <col min="2304" max="2304" width="10.28515625" style="1" bestFit="1" customWidth="1"/>
    <col min="2305" max="2305" width="13.28515625" style="1" bestFit="1" customWidth="1"/>
    <col min="2306" max="2306" width="10.140625" style="1" customWidth="1"/>
    <col min="2307" max="2307" width="10.7109375" style="1" bestFit="1" customWidth="1"/>
    <col min="2308" max="2308" width="13.5703125" style="1" customWidth="1"/>
    <col min="2309" max="2309" width="9.140625" style="1"/>
    <col min="2310" max="2310" width="6" style="1" bestFit="1" customWidth="1"/>
    <col min="2311" max="2311" width="9.85546875" style="1" bestFit="1" customWidth="1"/>
    <col min="2312" max="2312" width="9" style="1" customWidth="1"/>
    <col min="2313" max="2313" width="10" style="1" bestFit="1" customWidth="1"/>
    <col min="2314" max="2314" width="9.7109375" style="1" bestFit="1" customWidth="1"/>
    <col min="2315" max="2315" width="11.42578125" style="1" bestFit="1" customWidth="1"/>
    <col min="2316" max="2316" width="0.42578125" style="1" customWidth="1"/>
    <col min="2317" max="2555" width="9.140625" style="1"/>
    <col min="2556" max="2556" width="8.140625" style="1" customWidth="1"/>
    <col min="2557" max="2557" width="36.5703125" style="1" customWidth="1"/>
    <col min="2558" max="2558" width="10" style="1" customWidth="1"/>
    <col min="2559" max="2559" width="5.7109375" style="1" bestFit="1" customWidth="1"/>
    <col min="2560" max="2560" width="10.28515625" style="1" bestFit="1" customWidth="1"/>
    <col min="2561" max="2561" width="13.28515625" style="1" bestFit="1" customWidth="1"/>
    <col min="2562" max="2562" width="10.140625" style="1" customWidth="1"/>
    <col min="2563" max="2563" width="10.7109375" style="1" bestFit="1" customWidth="1"/>
    <col min="2564" max="2564" width="13.5703125" style="1" customWidth="1"/>
    <col min="2565" max="2565" width="9.140625" style="1"/>
    <col min="2566" max="2566" width="6" style="1" bestFit="1" customWidth="1"/>
    <col min="2567" max="2567" width="9.85546875" style="1" bestFit="1" customWidth="1"/>
    <col min="2568" max="2568" width="9" style="1" customWidth="1"/>
    <col min="2569" max="2569" width="10" style="1" bestFit="1" customWidth="1"/>
    <col min="2570" max="2570" width="9.7109375" style="1" bestFit="1" customWidth="1"/>
    <col min="2571" max="2571" width="11.42578125" style="1" bestFit="1" customWidth="1"/>
    <col min="2572" max="2572" width="0.42578125" style="1" customWidth="1"/>
    <col min="2573" max="2811" width="9.140625" style="1"/>
    <col min="2812" max="2812" width="8.140625" style="1" customWidth="1"/>
    <col min="2813" max="2813" width="36.5703125" style="1" customWidth="1"/>
    <col min="2814" max="2814" width="10" style="1" customWidth="1"/>
    <col min="2815" max="2815" width="5.7109375" style="1" bestFit="1" customWidth="1"/>
    <col min="2816" max="2816" width="10.28515625" style="1" bestFit="1" customWidth="1"/>
    <col min="2817" max="2817" width="13.28515625" style="1" bestFit="1" customWidth="1"/>
    <col min="2818" max="2818" width="10.140625" style="1" customWidth="1"/>
    <col min="2819" max="2819" width="10.7109375" style="1" bestFit="1" customWidth="1"/>
    <col min="2820" max="2820" width="13.5703125" style="1" customWidth="1"/>
    <col min="2821" max="2821" width="9.140625" style="1"/>
    <col min="2822" max="2822" width="6" style="1" bestFit="1" customWidth="1"/>
    <col min="2823" max="2823" width="9.85546875" style="1" bestFit="1" customWidth="1"/>
    <col min="2824" max="2824" width="9" style="1" customWidth="1"/>
    <col min="2825" max="2825" width="10" style="1" bestFit="1" customWidth="1"/>
    <col min="2826" max="2826" width="9.7109375" style="1" bestFit="1" customWidth="1"/>
    <col min="2827" max="2827" width="11.42578125" style="1" bestFit="1" customWidth="1"/>
    <col min="2828" max="2828" width="0.42578125" style="1" customWidth="1"/>
    <col min="2829" max="3067" width="9.140625" style="1"/>
    <col min="3068" max="3068" width="8.140625" style="1" customWidth="1"/>
    <col min="3069" max="3069" width="36.5703125" style="1" customWidth="1"/>
    <col min="3070" max="3070" width="10" style="1" customWidth="1"/>
    <col min="3071" max="3071" width="5.7109375" style="1" bestFit="1" customWidth="1"/>
    <col min="3072" max="3072" width="10.28515625" style="1" bestFit="1" customWidth="1"/>
    <col min="3073" max="3073" width="13.28515625" style="1" bestFit="1" customWidth="1"/>
    <col min="3074" max="3074" width="10.140625" style="1" customWidth="1"/>
    <col min="3075" max="3075" width="10.7109375" style="1" bestFit="1" customWidth="1"/>
    <col min="3076" max="3076" width="13.5703125" style="1" customWidth="1"/>
    <col min="3077" max="3077" width="9.140625" style="1"/>
    <col min="3078" max="3078" width="6" style="1" bestFit="1" customWidth="1"/>
    <col min="3079" max="3079" width="9.85546875" style="1" bestFit="1" customWidth="1"/>
    <col min="3080" max="3080" width="9" style="1" customWidth="1"/>
    <col min="3081" max="3081" width="10" style="1" bestFit="1" customWidth="1"/>
    <col min="3082" max="3082" width="9.7109375" style="1" bestFit="1" customWidth="1"/>
    <col min="3083" max="3083" width="11.42578125" style="1" bestFit="1" customWidth="1"/>
    <col min="3084" max="3084" width="0.42578125" style="1" customWidth="1"/>
    <col min="3085" max="3323" width="9.140625" style="1"/>
    <col min="3324" max="3324" width="8.140625" style="1" customWidth="1"/>
    <col min="3325" max="3325" width="36.5703125" style="1" customWidth="1"/>
    <col min="3326" max="3326" width="10" style="1" customWidth="1"/>
    <col min="3327" max="3327" width="5.7109375" style="1" bestFit="1" customWidth="1"/>
    <col min="3328" max="3328" width="10.28515625" style="1" bestFit="1" customWidth="1"/>
    <col min="3329" max="3329" width="13.28515625" style="1" bestFit="1" customWidth="1"/>
    <col min="3330" max="3330" width="10.140625" style="1" customWidth="1"/>
    <col min="3331" max="3331" width="10.7109375" style="1" bestFit="1" customWidth="1"/>
    <col min="3332" max="3332" width="13.5703125" style="1" customWidth="1"/>
    <col min="3333" max="3333" width="9.140625" style="1"/>
    <col min="3334" max="3334" width="6" style="1" bestFit="1" customWidth="1"/>
    <col min="3335" max="3335" width="9.85546875" style="1" bestFit="1" customWidth="1"/>
    <col min="3336" max="3336" width="9" style="1" customWidth="1"/>
    <col min="3337" max="3337" width="10" style="1" bestFit="1" customWidth="1"/>
    <col min="3338" max="3338" width="9.7109375" style="1" bestFit="1" customWidth="1"/>
    <col min="3339" max="3339" width="11.42578125" style="1" bestFit="1" customWidth="1"/>
    <col min="3340" max="3340" width="0.42578125" style="1" customWidth="1"/>
    <col min="3341" max="3579" width="9.140625" style="1"/>
    <col min="3580" max="3580" width="8.140625" style="1" customWidth="1"/>
    <col min="3581" max="3581" width="36.5703125" style="1" customWidth="1"/>
    <col min="3582" max="3582" width="10" style="1" customWidth="1"/>
    <col min="3583" max="3583" width="5.7109375" style="1" bestFit="1" customWidth="1"/>
    <col min="3584" max="3584" width="10.28515625" style="1" bestFit="1" customWidth="1"/>
    <col min="3585" max="3585" width="13.28515625" style="1" bestFit="1" customWidth="1"/>
    <col min="3586" max="3586" width="10.140625" style="1" customWidth="1"/>
    <col min="3587" max="3587" width="10.7109375" style="1" bestFit="1" customWidth="1"/>
    <col min="3588" max="3588" width="13.5703125" style="1" customWidth="1"/>
    <col min="3589" max="3589" width="9.140625" style="1"/>
    <col min="3590" max="3590" width="6" style="1" bestFit="1" customWidth="1"/>
    <col min="3591" max="3591" width="9.85546875" style="1" bestFit="1" customWidth="1"/>
    <col min="3592" max="3592" width="9" style="1" customWidth="1"/>
    <col min="3593" max="3593" width="10" style="1" bestFit="1" customWidth="1"/>
    <col min="3594" max="3594" width="9.7109375" style="1" bestFit="1" customWidth="1"/>
    <col min="3595" max="3595" width="11.42578125" style="1" bestFit="1" customWidth="1"/>
    <col min="3596" max="3596" width="0.42578125" style="1" customWidth="1"/>
    <col min="3597" max="3835" width="9.140625" style="1"/>
    <col min="3836" max="3836" width="8.140625" style="1" customWidth="1"/>
    <col min="3837" max="3837" width="36.5703125" style="1" customWidth="1"/>
    <col min="3838" max="3838" width="10" style="1" customWidth="1"/>
    <col min="3839" max="3839" width="5.7109375" style="1" bestFit="1" customWidth="1"/>
    <col min="3840" max="3840" width="10.28515625" style="1" bestFit="1" customWidth="1"/>
    <col min="3841" max="3841" width="13.28515625" style="1" bestFit="1" customWidth="1"/>
    <col min="3842" max="3842" width="10.140625" style="1" customWidth="1"/>
    <col min="3843" max="3843" width="10.7109375" style="1" bestFit="1" customWidth="1"/>
    <col min="3844" max="3844" width="13.5703125" style="1" customWidth="1"/>
    <col min="3845" max="3845" width="9.140625" style="1"/>
    <col min="3846" max="3846" width="6" style="1" bestFit="1" customWidth="1"/>
    <col min="3847" max="3847" width="9.85546875" style="1" bestFit="1" customWidth="1"/>
    <col min="3848" max="3848" width="9" style="1" customWidth="1"/>
    <col min="3849" max="3849" width="10" style="1" bestFit="1" customWidth="1"/>
    <col min="3850" max="3850" width="9.7109375" style="1" bestFit="1" customWidth="1"/>
    <col min="3851" max="3851" width="11.42578125" style="1" bestFit="1" customWidth="1"/>
    <col min="3852" max="3852" width="0.42578125" style="1" customWidth="1"/>
    <col min="3853" max="4091" width="9.140625" style="1"/>
    <col min="4092" max="4092" width="8.140625" style="1" customWidth="1"/>
    <col min="4093" max="4093" width="36.5703125" style="1" customWidth="1"/>
    <col min="4094" max="4094" width="10" style="1" customWidth="1"/>
    <col min="4095" max="4095" width="5.7109375" style="1" bestFit="1" customWidth="1"/>
    <col min="4096" max="4096" width="10.28515625" style="1" bestFit="1" customWidth="1"/>
    <col min="4097" max="4097" width="13.28515625" style="1" bestFit="1" customWidth="1"/>
    <col min="4098" max="4098" width="10.140625" style="1" customWidth="1"/>
    <col min="4099" max="4099" width="10.7109375" style="1" bestFit="1" customWidth="1"/>
    <col min="4100" max="4100" width="13.5703125" style="1" customWidth="1"/>
    <col min="4101" max="4101" width="9.140625" style="1"/>
    <col min="4102" max="4102" width="6" style="1" bestFit="1" customWidth="1"/>
    <col min="4103" max="4103" width="9.85546875" style="1" bestFit="1" customWidth="1"/>
    <col min="4104" max="4104" width="9" style="1" customWidth="1"/>
    <col min="4105" max="4105" width="10" style="1" bestFit="1" customWidth="1"/>
    <col min="4106" max="4106" width="9.7109375" style="1" bestFit="1" customWidth="1"/>
    <col min="4107" max="4107" width="11.42578125" style="1" bestFit="1" customWidth="1"/>
    <col min="4108" max="4108" width="0.42578125" style="1" customWidth="1"/>
    <col min="4109" max="4347" width="9.140625" style="1"/>
    <col min="4348" max="4348" width="8.140625" style="1" customWidth="1"/>
    <col min="4349" max="4349" width="36.5703125" style="1" customWidth="1"/>
    <col min="4350" max="4350" width="10" style="1" customWidth="1"/>
    <col min="4351" max="4351" width="5.7109375" style="1" bestFit="1" customWidth="1"/>
    <col min="4352" max="4352" width="10.28515625" style="1" bestFit="1" customWidth="1"/>
    <col min="4353" max="4353" width="13.28515625" style="1" bestFit="1" customWidth="1"/>
    <col min="4354" max="4354" width="10.140625" style="1" customWidth="1"/>
    <col min="4355" max="4355" width="10.7109375" style="1" bestFit="1" customWidth="1"/>
    <col min="4356" max="4356" width="13.5703125" style="1" customWidth="1"/>
    <col min="4357" max="4357" width="9.140625" style="1"/>
    <col min="4358" max="4358" width="6" style="1" bestFit="1" customWidth="1"/>
    <col min="4359" max="4359" width="9.85546875" style="1" bestFit="1" customWidth="1"/>
    <col min="4360" max="4360" width="9" style="1" customWidth="1"/>
    <col min="4361" max="4361" width="10" style="1" bestFit="1" customWidth="1"/>
    <col min="4362" max="4362" width="9.7109375" style="1" bestFit="1" customWidth="1"/>
    <col min="4363" max="4363" width="11.42578125" style="1" bestFit="1" customWidth="1"/>
    <col min="4364" max="4364" width="0.42578125" style="1" customWidth="1"/>
    <col min="4365" max="4603" width="9.140625" style="1"/>
    <col min="4604" max="4604" width="8.140625" style="1" customWidth="1"/>
    <col min="4605" max="4605" width="36.5703125" style="1" customWidth="1"/>
    <col min="4606" max="4606" width="10" style="1" customWidth="1"/>
    <col min="4607" max="4607" width="5.7109375" style="1" bestFit="1" customWidth="1"/>
    <col min="4608" max="4608" width="10.28515625" style="1" bestFit="1" customWidth="1"/>
    <col min="4609" max="4609" width="13.28515625" style="1" bestFit="1" customWidth="1"/>
    <col min="4610" max="4610" width="10.140625" style="1" customWidth="1"/>
    <col min="4611" max="4611" width="10.7109375" style="1" bestFit="1" customWidth="1"/>
    <col min="4612" max="4612" width="13.5703125" style="1" customWidth="1"/>
    <col min="4613" max="4613" width="9.140625" style="1"/>
    <col min="4614" max="4614" width="6" style="1" bestFit="1" customWidth="1"/>
    <col min="4615" max="4615" width="9.85546875" style="1" bestFit="1" customWidth="1"/>
    <col min="4616" max="4616" width="9" style="1" customWidth="1"/>
    <col min="4617" max="4617" width="10" style="1" bestFit="1" customWidth="1"/>
    <col min="4618" max="4618" width="9.7109375" style="1" bestFit="1" customWidth="1"/>
    <col min="4619" max="4619" width="11.42578125" style="1" bestFit="1" customWidth="1"/>
    <col min="4620" max="4620" width="0.42578125" style="1" customWidth="1"/>
    <col min="4621" max="4859" width="9.140625" style="1"/>
    <col min="4860" max="4860" width="8.140625" style="1" customWidth="1"/>
    <col min="4861" max="4861" width="36.5703125" style="1" customWidth="1"/>
    <col min="4862" max="4862" width="10" style="1" customWidth="1"/>
    <col min="4863" max="4863" width="5.7109375" style="1" bestFit="1" customWidth="1"/>
    <col min="4864" max="4864" width="10.28515625" style="1" bestFit="1" customWidth="1"/>
    <col min="4865" max="4865" width="13.28515625" style="1" bestFit="1" customWidth="1"/>
    <col min="4866" max="4866" width="10.140625" style="1" customWidth="1"/>
    <col min="4867" max="4867" width="10.7109375" style="1" bestFit="1" customWidth="1"/>
    <col min="4868" max="4868" width="13.5703125" style="1" customWidth="1"/>
    <col min="4869" max="4869" width="9.140625" style="1"/>
    <col min="4870" max="4870" width="6" style="1" bestFit="1" customWidth="1"/>
    <col min="4871" max="4871" width="9.85546875" style="1" bestFit="1" customWidth="1"/>
    <col min="4872" max="4872" width="9" style="1" customWidth="1"/>
    <col min="4873" max="4873" width="10" style="1" bestFit="1" customWidth="1"/>
    <col min="4874" max="4874" width="9.7109375" style="1" bestFit="1" customWidth="1"/>
    <col min="4875" max="4875" width="11.42578125" style="1" bestFit="1" customWidth="1"/>
    <col min="4876" max="4876" width="0.42578125" style="1" customWidth="1"/>
    <col min="4877" max="5115" width="9.140625" style="1"/>
    <col min="5116" max="5116" width="8.140625" style="1" customWidth="1"/>
    <col min="5117" max="5117" width="36.5703125" style="1" customWidth="1"/>
    <col min="5118" max="5118" width="10" style="1" customWidth="1"/>
    <col min="5119" max="5119" width="5.7109375" style="1" bestFit="1" customWidth="1"/>
    <col min="5120" max="5120" width="10.28515625" style="1" bestFit="1" customWidth="1"/>
    <col min="5121" max="5121" width="13.28515625" style="1" bestFit="1" customWidth="1"/>
    <col min="5122" max="5122" width="10.140625" style="1" customWidth="1"/>
    <col min="5123" max="5123" width="10.7109375" style="1" bestFit="1" customWidth="1"/>
    <col min="5124" max="5124" width="13.5703125" style="1" customWidth="1"/>
    <col min="5125" max="5125" width="9.140625" style="1"/>
    <col min="5126" max="5126" width="6" style="1" bestFit="1" customWidth="1"/>
    <col min="5127" max="5127" width="9.85546875" style="1" bestFit="1" customWidth="1"/>
    <col min="5128" max="5128" width="9" style="1" customWidth="1"/>
    <col min="5129" max="5129" width="10" style="1" bestFit="1" customWidth="1"/>
    <col min="5130" max="5130" width="9.7109375" style="1" bestFit="1" customWidth="1"/>
    <col min="5131" max="5131" width="11.42578125" style="1" bestFit="1" customWidth="1"/>
    <col min="5132" max="5132" width="0.42578125" style="1" customWidth="1"/>
    <col min="5133" max="5371" width="9.140625" style="1"/>
    <col min="5372" max="5372" width="8.140625" style="1" customWidth="1"/>
    <col min="5373" max="5373" width="36.5703125" style="1" customWidth="1"/>
    <col min="5374" max="5374" width="10" style="1" customWidth="1"/>
    <col min="5375" max="5375" width="5.7109375" style="1" bestFit="1" customWidth="1"/>
    <col min="5376" max="5376" width="10.28515625" style="1" bestFit="1" customWidth="1"/>
    <col min="5377" max="5377" width="13.28515625" style="1" bestFit="1" customWidth="1"/>
    <col min="5378" max="5378" width="10.140625" style="1" customWidth="1"/>
    <col min="5379" max="5379" width="10.7109375" style="1" bestFit="1" customWidth="1"/>
    <col min="5380" max="5380" width="13.5703125" style="1" customWidth="1"/>
    <col min="5381" max="5381" width="9.140625" style="1"/>
    <col min="5382" max="5382" width="6" style="1" bestFit="1" customWidth="1"/>
    <col min="5383" max="5383" width="9.85546875" style="1" bestFit="1" customWidth="1"/>
    <col min="5384" max="5384" width="9" style="1" customWidth="1"/>
    <col min="5385" max="5385" width="10" style="1" bestFit="1" customWidth="1"/>
    <col min="5386" max="5386" width="9.7109375" style="1" bestFit="1" customWidth="1"/>
    <col min="5387" max="5387" width="11.42578125" style="1" bestFit="1" customWidth="1"/>
    <col min="5388" max="5388" width="0.42578125" style="1" customWidth="1"/>
    <col min="5389" max="5627" width="9.140625" style="1"/>
    <col min="5628" max="5628" width="8.140625" style="1" customWidth="1"/>
    <col min="5629" max="5629" width="36.5703125" style="1" customWidth="1"/>
    <col min="5630" max="5630" width="10" style="1" customWidth="1"/>
    <col min="5631" max="5631" width="5.7109375" style="1" bestFit="1" customWidth="1"/>
    <col min="5632" max="5632" width="10.28515625" style="1" bestFit="1" customWidth="1"/>
    <col min="5633" max="5633" width="13.28515625" style="1" bestFit="1" customWidth="1"/>
    <col min="5634" max="5634" width="10.140625" style="1" customWidth="1"/>
    <col min="5635" max="5635" width="10.7109375" style="1" bestFit="1" customWidth="1"/>
    <col min="5636" max="5636" width="13.5703125" style="1" customWidth="1"/>
    <col min="5637" max="5637" width="9.140625" style="1"/>
    <col min="5638" max="5638" width="6" style="1" bestFit="1" customWidth="1"/>
    <col min="5639" max="5639" width="9.85546875" style="1" bestFit="1" customWidth="1"/>
    <col min="5640" max="5640" width="9" style="1" customWidth="1"/>
    <col min="5641" max="5641" width="10" style="1" bestFit="1" customWidth="1"/>
    <col min="5642" max="5642" width="9.7109375" style="1" bestFit="1" customWidth="1"/>
    <col min="5643" max="5643" width="11.42578125" style="1" bestFit="1" customWidth="1"/>
    <col min="5644" max="5644" width="0.42578125" style="1" customWidth="1"/>
    <col min="5645" max="5883" width="9.140625" style="1"/>
    <col min="5884" max="5884" width="8.140625" style="1" customWidth="1"/>
    <col min="5885" max="5885" width="36.5703125" style="1" customWidth="1"/>
    <col min="5886" max="5886" width="10" style="1" customWidth="1"/>
    <col min="5887" max="5887" width="5.7109375" style="1" bestFit="1" customWidth="1"/>
    <col min="5888" max="5888" width="10.28515625" style="1" bestFit="1" customWidth="1"/>
    <col min="5889" max="5889" width="13.28515625" style="1" bestFit="1" customWidth="1"/>
    <col min="5890" max="5890" width="10.140625" style="1" customWidth="1"/>
    <col min="5891" max="5891" width="10.7109375" style="1" bestFit="1" customWidth="1"/>
    <col min="5892" max="5892" width="13.5703125" style="1" customWidth="1"/>
    <col min="5893" max="5893" width="9.140625" style="1"/>
    <col min="5894" max="5894" width="6" style="1" bestFit="1" customWidth="1"/>
    <col min="5895" max="5895" width="9.85546875" style="1" bestFit="1" customWidth="1"/>
    <col min="5896" max="5896" width="9" style="1" customWidth="1"/>
    <col min="5897" max="5897" width="10" style="1" bestFit="1" customWidth="1"/>
    <col min="5898" max="5898" width="9.7109375" style="1" bestFit="1" customWidth="1"/>
    <col min="5899" max="5899" width="11.42578125" style="1" bestFit="1" customWidth="1"/>
    <col min="5900" max="5900" width="0.42578125" style="1" customWidth="1"/>
    <col min="5901" max="6139" width="9.140625" style="1"/>
    <col min="6140" max="6140" width="8.140625" style="1" customWidth="1"/>
    <col min="6141" max="6141" width="36.5703125" style="1" customWidth="1"/>
    <col min="6142" max="6142" width="10" style="1" customWidth="1"/>
    <col min="6143" max="6143" width="5.7109375" style="1" bestFit="1" customWidth="1"/>
    <col min="6144" max="6144" width="10.28515625" style="1" bestFit="1" customWidth="1"/>
    <col min="6145" max="6145" width="13.28515625" style="1" bestFit="1" customWidth="1"/>
    <col min="6146" max="6146" width="10.140625" style="1" customWidth="1"/>
    <col min="6147" max="6147" width="10.7109375" style="1" bestFit="1" customWidth="1"/>
    <col min="6148" max="6148" width="13.5703125" style="1" customWidth="1"/>
    <col min="6149" max="6149" width="9.140625" style="1"/>
    <col min="6150" max="6150" width="6" style="1" bestFit="1" customWidth="1"/>
    <col min="6151" max="6151" width="9.85546875" style="1" bestFit="1" customWidth="1"/>
    <col min="6152" max="6152" width="9" style="1" customWidth="1"/>
    <col min="6153" max="6153" width="10" style="1" bestFit="1" customWidth="1"/>
    <col min="6154" max="6154" width="9.7109375" style="1" bestFit="1" customWidth="1"/>
    <col min="6155" max="6155" width="11.42578125" style="1" bestFit="1" customWidth="1"/>
    <col min="6156" max="6156" width="0.42578125" style="1" customWidth="1"/>
    <col min="6157" max="6395" width="9.140625" style="1"/>
    <col min="6396" max="6396" width="8.140625" style="1" customWidth="1"/>
    <col min="6397" max="6397" width="36.5703125" style="1" customWidth="1"/>
    <col min="6398" max="6398" width="10" style="1" customWidth="1"/>
    <col min="6399" max="6399" width="5.7109375" style="1" bestFit="1" customWidth="1"/>
    <col min="6400" max="6400" width="10.28515625" style="1" bestFit="1" customWidth="1"/>
    <col min="6401" max="6401" width="13.28515625" style="1" bestFit="1" customWidth="1"/>
    <col min="6402" max="6402" width="10.140625" style="1" customWidth="1"/>
    <col min="6403" max="6403" width="10.7109375" style="1" bestFit="1" customWidth="1"/>
    <col min="6404" max="6404" width="13.5703125" style="1" customWidth="1"/>
    <col min="6405" max="6405" width="9.140625" style="1"/>
    <col min="6406" max="6406" width="6" style="1" bestFit="1" customWidth="1"/>
    <col min="6407" max="6407" width="9.85546875" style="1" bestFit="1" customWidth="1"/>
    <col min="6408" max="6408" width="9" style="1" customWidth="1"/>
    <col min="6409" max="6409" width="10" style="1" bestFit="1" customWidth="1"/>
    <col min="6410" max="6410" width="9.7109375" style="1" bestFit="1" customWidth="1"/>
    <col min="6411" max="6411" width="11.42578125" style="1" bestFit="1" customWidth="1"/>
    <col min="6412" max="6412" width="0.42578125" style="1" customWidth="1"/>
    <col min="6413" max="6651" width="9.140625" style="1"/>
    <col min="6652" max="6652" width="8.140625" style="1" customWidth="1"/>
    <col min="6653" max="6653" width="36.5703125" style="1" customWidth="1"/>
    <col min="6654" max="6654" width="10" style="1" customWidth="1"/>
    <col min="6655" max="6655" width="5.7109375" style="1" bestFit="1" customWidth="1"/>
    <col min="6656" max="6656" width="10.28515625" style="1" bestFit="1" customWidth="1"/>
    <col min="6657" max="6657" width="13.28515625" style="1" bestFit="1" customWidth="1"/>
    <col min="6658" max="6658" width="10.140625" style="1" customWidth="1"/>
    <col min="6659" max="6659" width="10.7109375" style="1" bestFit="1" customWidth="1"/>
    <col min="6660" max="6660" width="13.5703125" style="1" customWidth="1"/>
    <col min="6661" max="6661" width="9.140625" style="1"/>
    <col min="6662" max="6662" width="6" style="1" bestFit="1" customWidth="1"/>
    <col min="6663" max="6663" width="9.85546875" style="1" bestFit="1" customWidth="1"/>
    <col min="6664" max="6664" width="9" style="1" customWidth="1"/>
    <col min="6665" max="6665" width="10" style="1" bestFit="1" customWidth="1"/>
    <col min="6666" max="6666" width="9.7109375" style="1" bestFit="1" customWidth="1"/>
    <col min="6667" max="6667" width="11.42578125" style="1" bestFit="1" customWidth="1"/>
    <col min="6668" max="6668" width="0.42578125" style="1" customWidth="1"/>
    <col min="6669" max="6907" width="9.140625" style="1"/>
    <col min="6908" max="6908" width="8.140625" style="1" customWidth="1"/>
    <col min="6909" max="6909" width="36.5703125" style="1" customWidth="1"/>
    <col min="6910" max="6910" width="10" style="1" customWidth="1"/>
    <col min="6911" max="6911" width="5.7109375" style="1" bestFit="1" customWidth="1"/>
    <col min="6912" max="6912" width="10.28515625" style="1" bestFit="1" customWidth="1"/>
    <col min="6913" max="6913" width="13.28515625" style="1" bestFit="1" customWidth="1"/>
    <col min="6914" max="6914" width="10.140625" style="1" customWidth="1"/>
    <col min="6915" max="6915" width="10.7109375" style="1" bestFit="1" customWidth="1"/>
    <col min="6916" max="6916" width="13.5703125" style="1" customWidth="1"/>
    <col min="6917" max="6917" width="9.140625" style="1"/>
    <col min="6918" max="6918" width="6" style="1" bestFit="1" customWidth="1"/>
    <col min="6919" max="6919" width="9.85546875" style="1" bestFit="1" customWidth="1"/>
    <col min="6920" max="6920" width="9" style="1" customWidth="1"/>
    <col min="6921" max="6921" width="10" style="1" bestFit="1" customWidth="1"/>
    <col min="6922" max="6922" width="9.7109375" style="1" bestFit="1" customWidth="1"/>
    <col min="6923" max="6923" width="11.42578125" style="1" bestFit="1" customWidth="1"/>
    <col min="6924" max="6924" width="0.42578125" style="1" customWidth="1"/>
    <col min="6925" max="7163" width="9.140625" style="1"/>
    <col min="7164" max="7164" width="8.140625" style="1" customWidth="1"/>
    <col min="7165" max="7165" width="36.5703125" style="1" customWidth="1"/>
    <col min="7166" max="7166" width="10" style="1" customWidth="1"/>
    <col min="7167" max="7167" width="5.7109375" style="1" bestFit="1" customWidth="1"/>
    <col min="7168" max="7168" width="10.28515625" style="1" bestFit="1" customWidth="1"/>
    <col min="7169" max="7169" width="13.28515625" style="1" bestFit="1" customWidth="1"/>
    <col min="7170" max="7170" width="10.140625" style="1" customWidth="1"/>
    <col min="7171" max="7171" width="10.7109375" style="1" bestFit="1" customWidth="1"/>
    <col min="7172" max="7172" width="13.5703125" style="1" customWidth="1"/>
    <col min="7173" max="7173" width="9.140625" style="1"/>
    <col min="7174" max="7174" width="6" style="1" bestFit="1" customWidth="1"/>
    <col min="7175" max="7175" width="9.85546875" style="1" bestFit="1" customWidth="1"/>
    <col min="7176" max="7176" width="9" style="1" customWidth="1"/>
    <col min="7177" max="7177" width="10" style="1" bestFit="1" customWidth="1"/>
    <col min="7178" max="7178" width="9.7109375" style="1" bestFit="1" customWidth="1"/>
    <col min="7179" max="7179" width="11.42578125" style="1" bestFit="1" customWidth="1"/>
    <col min="7180" max="7180" width="0.42578125" style="1" customWidth="1"/>
    <col min="7181" max="7419" width="9.140625" style="1"/>
    <col min="7420" max="7420" width="8.140625" style="1" customWidth="1"/>
    <col min="7421" max="7421" width="36.5703125" style="1" customWidth="1"/>
    <col min="7422" max="7422" width="10" style="1" customWidth="1"/>
    <col min="7423" max="7423" width="5.7109375" style="1" bestFit="1" customWidth="1"/>
    <col min="7424" max="7424" width="10.28515625" style="1" bestFit="1" customWidth="1"/>
    <col min="7425" max="7425" width="13.28515625" style="1" bestFit="1" customWidth="1"/>
    <col min="7426" max="7426" width="10.140625" style="1" customWidth="1"/>
    <col min="7427" max="7427" width="10.7109375" style="1" bestFit="1" customWidth="1"/>
    <col min="7428" max="7428" width="13.5703125" style="1" customWidth="1"/>
    <col min="7429" max="7429" width="9.140625" style="1"/>
    <col min="7430" max="7430" width="6" style="1" bestFit="1" customWidth="1"/>
    <col min="7431" max="7431" width="9.85546875" style="1" bestFit="1" customWidth="1"/>
    <col min="7432" max="7432" width="9" style="1" customWidth="1"/>
    <col min="7433" max="7433" width="10" style="1" bestFit="1" customWidth="1"/>
    <col min="7434" max="7434" width="9.7109375" style="1" bestFit="1" customWidth="1"/>
    <col min="7435" max="7435" width="11.42578125" style="1" bestFit="1" customWidth="1"/>
    <col min="7436" max="7436" width="0.42578125" style="1" customWidth="1"/>
    <col min="7437" max="7675" width="9.140625" style="1"/>
    <col min="7676" max="7676" width="8.140625" style="1" customWidth="1"/>
    <col min="7677" max="7677" width="36.5703125" style="1" customWidth="1"/>
    <col min="7678" max="7678" width="10" style="1" customWidth="1"/>
    <col min="7679" max="7679" width="5.7109375" style="1" bestFit="1" customWidth="1"/>
    <col min="7680" max="7680" width="10.28515625" style="1" bestFit="1" customWidth="1"/>
    <col min="7681" max="7681" width="13.28515625" style="1" bestFit="1" customWidth="1"/>
    <col min="7682" max="7682" width="10.140625" style="1" customWidth="1"/>
    <col min="7683" max="7683" width="10.7109375" style="1" bestFit="1" customWidth="1"/>
    <col min="7684" max="7684" width="13.5703125" style="1" customWidth="1"/>
    <col min="7685" max="7685" width="9.140625" style="1"/>
    <col min="7686" max="7686" width="6" style="1" bestFit="1" customWidth="1"/>
    <col min="7687" max="7687" width="9.85546875" style="1" bestFit="1" customWidth="1"/>
    <col min="7688" max="7688" width="9" style="1" customWidth="1"/>
    <col min="7689" max="7689" width="10" style="1" bestFit="1" customWidth="1"/>
    <col min="7690" max="7690" width="9.7109375" style="1" bestFit="1" customWidth="1"/>
    <col min="7691" max="7691" width="11.42578125" style="1" bestFit="1" customWidth="1"/>
    <col min="7692" max="7692" width="0.42578125" style="1" customWidth="1"/>
    <col min="7693" max="7931" width="9.140625" style="1"/>
    <col min="7932" max="7932" width="8.140625" style="1" customWidth="1"/>
    <col min="7933" max="7933" width="36.5703125" style="1" customWidth="1"/>
    <col min="7934" max="7934" width="10" style="1" customWidth="1"/>
    <col min="7935" max="7935" width="5.7109375" style="1" bestFit="1" customWidth="1"/>
    <col min="7936" max="7936" width="10.28515625" style="1" bestFit="1" customWidth="1"/>
    <col min="7937" max="7937" width="13.28515625" style="1" bestFit="1" customWidth="1"/>
    <col min="7938" max="7938" width="10.140625" style="1" customWidth="1"/>
    <col min="7939" max="7939" width="10.7109375" style="1" bestFit="1" customWidth="1"/>
    <col min="7940" max="7940" width="13.5703125" style="1" customWidth="1"/>
    <col min="7941" max="7941" width="9.140625" style="1"/>
    <col min="7942" max="7942" width="6" style="1" bestFit="1" customWidth="1"/>
    <col min="7943" max="7943" width="9.85546875" style="1" bestFit="1" customWidth="1"/>
    <col min="7944" max="7944" width="9" style="1" customWidth="1"/>
    <col min="7945" max="7945" width="10" style="1" bestFit="1" customWidth="1"/>
    <col min="7946" max="7946" width="9.7109375" style="1" bestFit="1" customWidth="1"/>
    <col min="7947" max="7947" width="11.42578125" style="1" bestFit="1" customWidth="1"/>
    <col min="7948" max="7948" width="0.42578125" style="1" customWidth="1"/>
    <col min="7949" max="8187" width="9.140625" style="1"/>
    <col min="8188" max="8188" width="8.140625" style="1" customWidth="1"/>
    <col min="8189" max="8189" width="36.5703125" style="1" customWidth="1"/>
    <col min="8190" max="8190" width="10" style="1" customWidth="1"/>
    <col min="8191" max="8191" width="5.7109375" style="1" bestFit="1" customWidth="1"/>
    <col min="8192" max="8192" width="10.28515625" style="1" bestFit="1" customWidth="1"/>
    <col min="8193" max="8193" width="13.28515625" style="1" bestFit="1" customWidth="1"/>
    <col min="8194" max="8194" width="10.140625" style="1" customWidth="1"/>
    <col min="8195" max="8195" width="10.7109375" style="1" bestFit="1" customWidth="1"/>
    <col min="8196" max="8196" width="13.5703125" style="1" customWidth="1"/>
    <col min="8197" max="8197" width="9.140625" style="1"/>
    <col min="8198" max="8198" width="6" style="1" bestFit="1" customWidth="1"/>
    <col min="8199" max="8199" width="9.85546875" style="1" bestFit="1" customWidth="1"/>
    <col min="8200" max="8200" width="9" style="1" customWidth="1"/>
    <col min="8201" max="8201" width="10" style="1" bestFit="1" customWidth="1"/>
    <col min="8202" max="8202" width="9.7109375" style="1" bestFit="1" customWidth="1"/>
    <col min="8203" max="8203" width="11.42578125" style="1" bestFit="1" customWidth="1"/>
    <col min="8204" max="8204" width="0.42578125" style="1" customWidth="1"/>
    <col min="8205" max="8443" width="9.140625" style="1"/>
    <col min="8444" max="8444" width="8.140625" style="1" customWidth="1"/>
    <col min="8445" max="8445" width="36.5703125" style="1" customWidth="1"/>
    <col min="8446" max="8446" width="10" style="1" customWidth="1"/>
    <col min="8447" max="8447" width="5.7109375" style="1" bestFit="1" customWidth="1"/>
    <col min="8448" max="8448" width="10.28515625" style="1" bestFit="1" customWidth="1"/>
    <col min="8449" max="8449" width="13.28515625" style="1" bestFit="1" customWidth="1"/>
    <col min="8450" max="8450" width="10.140625" style="1" customWidth="1"/>
    <col min="8451" max="8451" width="10.7109375" style="1" bestFit="1" customWidth="1"/>
    <col min="8452" max="8452" width="13.5703125" style="1" customWidth="1"/>
    <col min="8453" max="8453" width="9.140625" style="1"/>
    <col min="8454" max="8454" width="6" style="1" bestFit="1" customWidth="1"/>
    <col min="8455" max="8455" width="9.85546875" style="1" bestFit="1" customWidth="1"/>
    <col min="8456" max="8456" width="9" style="1" customWidth="1"/>
    <col min="8457" max="8457" width="10" style="1" bestFit="1" customWidth="1"/>
    <col min="8458" max="8458" width="9.7109375" style="1" bestFit="1" customWidth="1"/>
    <col min="8459" max="8459" width="11.42578125" style="1" bestFit="1" customWidth="1"/>
    <col min="8460" max="8460" width="0.42578125" style="1" customWidth="1"/>
    <col min="8461" max="8699" width="9.140625" style="1"/>
    <col min="8700" max="8700" width="8.140625" style="1" customWidth="1"/>
    <col min="8701" max="8701" width="36.5703125" style="1" customWidth="1"/>
    <col min="8702" max="8702" width="10" style="1" customWidth="1"/>
    <col min="8703" max="8703" width="5.7109375" style="1" bestFit="1" customWidth="1"/>
    <col min="8704" max="8704" width="10.28515625" style="1" bestFit="1" customWidth="1"/>
    <col min="8705" max="8705" width="13.28515625" style="1" bestFit="1" customWidth="1"/>
    <col min="8706" max="8706" width="10.140625" style="1" customWidth="1"/>
    <col min="8707" max="8707" width="10.7109375" style="1" bestFit="1" customWidth="1"/>
    <col min="8708" max="8708" width="13.5703125" style="1" customWidth="1"/>
    <col min="8709" max="8709" width="9.140625" style="1"/>
    <col min="8710" max="8710" width="6" style="1" bestFit="1" customWidth="1"/>
    <col min="8711" max="8711" width="9.85546875" style="1" bestFit="1" customWidth="1"/>
    <col min="8712" max="8712" width="9" style="1" customWidth="1"/>
    <col min="8713" max="8713" width="10" style="1" bestFit="1" customWidth="1"/>
    <col min="8714" max="8714" width="9.7109375" style="1" bestFit="1" customWidth="1"/>
    <col min="8715" max="8715" width="11.42578125" style="1" bestFit="1" customWidth="1"/>
    <col min="8716" max="8716" width="0.42578125" style="1" customWidth="1"/>
    <col min="8717" max="8955" width="9.140625" style="1"/>
    <col min="8956" max="8956" width="8.140625" style="1" customWidth="1"/>
    <col min="8957" max="8957" width="36.5703125" style="1" customWidth="1"/>
    <col min="8958" max="8958" width="10" style="1" customWidth="1"/>
    <col min="8959" max="8959" width="5.7109375" style="1" bestFit="1" customWidth="1"/>
    <col min="8960" max="8960" width="10.28515625" style="1" bestFit="1" customWidth="1"/>
    <col min="8961" max="8961" width="13.28515625" style="1" bestFit="1" customWidth="1"/>
    <col min="8962" max="8962" width="10.140625" style="1" customWidth="1"/>
    <col min="8963" max="8963" width="10.7109375" style="1" bestFit="1" customWidth="1"/>
    <col min="8964" max="8964" width="13.5703125" style="1" customWidth="1"/>
    <col min="8965" max="8965" width="9.140625" style="1"/>
    <col min="8966" max="8966" width="6" style="1" bestFit="1" customWidth="1"/>
    <col min="8967" max="8967" width="9.85546875" style="1" bestFit="1" customWidth="1"/>
    <col min="8968" max="8968" width="9" style="1" customWidth="1"/>
    <col min="8969" max="8969" width="10" style="1" bestFit="1" customWidth="1"/>
    <col min="8970" max="8970" width="9.7109375" style="1" bestFit="1" customWidth="1"/>
    <col min="8971" max="8971" width="11.42578125" style="1" bestFit="1" customWidth="1"/>
    <col min="8972" max="8972" width="0.42578125" style="1" customWidth="1"/>
    <col min="8973" max="9211" width="9.140625" style="1"/>
    <col min="9212" max="9212" width="8.140625" style="1" customWidth="1"/>
    <col min="9213" max="9213" width="36.5703125" style="1" customWidth="1"/>
    <col min="9214" max="9214" width="10" style="1" customWidth="1"/>
    <col min="9215" max="9215" width="5.7109375" style="1" bestFit="1" customWidth="1"/>
    <col min="9216" max="9216" width="10.28515625" style="1" bestFit="1" customWidth="1"/>
    <col min="9217" max="9217" width="13.28515625" style="1" bestFit="1" customWidth="1"/>
    <col min="9218" max="9218" width="10.140625" style="1" customWidth="1"/>
    <col min="9219" max="9219" width="10.7109375" style="1" bestFit="1" customWidth="1"/>
    <col min="9220" max="9220" width="13.5703125" style="1" customWidth="1"/>
    <col min="9221" max="9221" width="9.140625" style="1"/>
    <col min="9222" max="9222" width="6" style="1" bestFit="1" customWidth="1"/>
    <col min="9223" max="9223" width="9.85546875" style="1" bestFit="1" customWidth="1"/>
    <col min="9224" max="9224" width="9" style="1" customWidth="1"/>
    <col min="9225" max="9225" width="10" style="1" bestFit="1" customWidth="1"/>
    <col min="9226" max="9226" width="9.7109375" style="1" bestFit="1" customWidth="1"/>
    <col min="9227" max="9227" width="11.42578125" style="1" bestFit="1" customWidth="1"/>
    <col min="9228" max="9228" width="0.42578125" style="1" customWidth="1"/>
    <col min="9229" max="9467" width="9.140625" style="1"/>
    <col min="9468" max="9468" width="8.140625" style="1" customWidth="1"/>
    <col min="9469" max="9469" width="36.5703125" style="1" customWidth="1"/>
    <col min="9470" max="9470" width="10" style="1" customWidth="1"/>
    <col min="9471" max="9471" width="5.7109375" style="1" bestFit="1" customWidth="1"/>
    <col min="9472" max="9472" width="10.28515625" style="1" bestFit="1" customWidth="1"/>
    <col min="9473" max="9473" width="13.28515625" style="1" bestFit="1" customWidth="1"/>
    <col min="9474" max="9474" width="10.140625" style="1" customWidth="1"/>
    <col min="9475" max="9475" width="10.7109375" style="1" bestFit="1" customWidth="1"/>
    <col min="9476" max="9476" width="13.5703125" style="1" customWidth="1"/>
    <col min="9477" max="9477" width="9.140625" style="1"/>
    <col min="9478" max="9478" width="6" style="1" bestFit="1" customWidth="1"/>
    <col min="9479" max="9479" width="9.85546875" style="1" bestFit="1" customWidth="1"/>
    <col min="9480" max="9480" width="9" style="1" customWidth="1"/>
    <col min="9481" max="9481" width="10" style="1" bestFit="1" customWidth="1"/>
    <col min="9482" max="9482" width="9.7109375" style="1" bestFit="1" customWidth="1"/>
    <col min="9483" max="9483" width="11.42578125" style="1" bestFit="1" customWidth="1"/>
    <col min="9484" max="9484" width="0.42578125" style="1" customWidth="1"/>
    <col min="9485" max="9723" width="9.140625" style="1"/>
    <col min="9724" max="9724" width="8.140625" style="1" customWidth="1"/>
    <col min="9725" max="9725" width="36.5703125" style="1" customWidth="1"/>
    <col min="9726" max="9726" width="10" style="1" customWidth="1"/>
    <col min="9727" max="9727" width="5.7109375" style="1" bestFit="1" customWidth="1"/>
    <col min="9728" max="9728" width="10.28515625" style="1" bestFit="1" customWidth="1"/>
    <col min="9729" max="9729" width="13.28515625" style="1" bestFit="1" customWidth="1"/>
    <col min="9730" max="9730" width="10.140625" style="1" customWidth="1"/>
    <col min="9731" max="9731" width="10.7109375" style="1" bestFit="1" customWidth="1"/>
    <col min="9732" max="9732" width="13.5703125" style="1" customWidth="1"/>
    <col min="9733" max="9733" width="9.140625" style="1"/>
    <col min="9734" max="9734" width="6" style="1" bestFit="1" customWidth="1"/>
    <col min="9735" max="9735" width="9.85546875" style="1" bestFit="1" customWidth="1"/>
    <col min="9736" max="9736" width="9" style="1" customWidth="1"/>
    <col min="9737" max="9737" width="10" style="1" bestFit="1" customWidth="1"/>
    <col min="9738" max="9738" width="9.7109375" style="1" bestFit="1" customWidth="1"/>
    <col min="9739" max="9739" width="11.42578125" style="1" bestFit="1" customWidth="1"/>
    <col min="9740" max="9740" width="0.42578125" style="1" customWidth="1"/>
    <col min="9741" max="9979" width="9.140625" style="1"/>
    <col min="9980" max="9980" width="8.140625" style="1" customWidth="1"/>
    <col min="9981" max="9981" width="36.5703125" style="1" customWidth="1"/>
    <col min="9982" max="9982" width="10" style="1" customWidth="1"/>
    <col min="9983" max="9983" width="5.7109375" style="1" bestFit="1" customWidth="1"/>
    <col min="9984" max="9984" width="10.28515625" style="1" bestFit="1" customWidth="1"/>
    <col min="9985" max="9985" width="13.28515625" style="1" bestFit="1" customWidth="1"/>
    <col min="9986" max="9986" width="10.140625" style="1" customWidth="1"/>
    <col min="9987" max="9987" width="10.7109375" style="1" bestFit="1" customWidth="1"/>
    <col min="9988" max="9988" width="13.5703125" style="1" customWidth="1"/>
    <col min="9989" max="9989" width="9.140625" style="1"/>
    <col min="9990" max="9990" width="6" style="1" bestFit="1" customWidth="1"/>
    <col min="9991" max="9991" width="9.85546875" style="1" bestFit="1" customWidth="1"/>
    <col min="9992" max="9992" width="9" style="1" customWidth="1"/>
    <col min="9993" max="9993" width="10" style="1" bestFit="1" customWidth="1"/>
    <col min="9994" max="9994" width="9.7109375" style="1" bestFit="1" customWidth="1"/>
    <col min="9995" max="9995" width="11.42578125" style="1" bestFit="1" customWidth="1"/>
    <col min="9996" max="9996" width="0.42578125" style="1" customWidth="1"/>
    <col min="9997" max="10235" width="9.140625" style="1"/>
    <col min="10236" max="10236" width="8.140625" style="1" customWidth="1"/>
    <col min="10237" max="10237" width="36.5703125" style="1" customWidth="1"/>
    <col min="10238" max="10238" width="10" style="1" customWidth="1"/>
    <col min="10239" max="10239" width="5.7109375" style="1" bestFit="1" customWidth="1"/>
    <col min="10240" max="10240" width="10.28515625" style="1" bestFit="1" customWidth="1"/>
    <col min="10241" max="10241" width="13.28515625" style="1" bestFit="1" customWidth="1"/>
    <col min="10242" max="10242" width="10.140625" style="1" customWidth="1"/>
    <col min="10243" max="10243" width="10.7109375" style="1" bestFit="1" customWidth="1"/>
    <col min="10244" max="10244" width="13.5703125" style="1" customWidth="1"/>
    <col min="10245" max="10245" width="9.140625" style="1"/>
    <col min="10246" max="10246" width="6" style="1" bestFit="1" customWidth="1"/>
    <col min="10247" max="10247" width="9.85546875" style="1" bestFit="1" customWidth="1"/>
    <col min="10248" max="10248" width="9" style="1" customWidth="1"/>
    <col min="10249" max="10249" width="10" style="1" bestFit="1" customWidth="1"/>
    <col min="10250" max="10250" width="9.7109375" style="1" bestFit="1" customWidth="1"/>
    <col min="10251" max="10251" width="11.42578125" style="1" bestFit="1" customWidth="1"/>
    <col min="10252" max="10252" width="0.42578125" style="1" customWidth="1"/>
    <col min="10253" max="10491" width="9.140625" style="1"/>
    <col min="10492" max="10492" width="8.140625" style="1" customWidth="1"/>
    <col min="10493" max="10493" width="36.5703125" style="1" customWidth="1"/>
    <col min="10494" max="10494" width="10" style="1" customWidth="1"/>
    <col min="10495" max="10495" width="5.7109375" style="1" bestFit="1" customWidth="1"/>
    <col min="10496" max="10496" width="10.28515625" style="1" bestFit="1" customWidth="1"/>
    <col min="10497" max="10497" width="13.28515625" style="1" bestFit="1" customWidth="1"/>
    <col min="10498" max="10498" width="10.140625" style="1" customWidth="1"/>
    <col min="10499" max="10499" width="10.7109375" style="1" bestFit="1" customWidth="1"/>
    <col min="10500" max="10500" width="13.5703125" style="1" customWidth="1"/>
    <col min="10501" max="10501" width="9.140625" style="1"/>
    <col min="10502" max="10502" width="6" style="1" bestFit="1" customWidth="1"/>
    <col min="10503" max="10503" width="9.85546875" style="1" bestFit="1" customWidth="1"/>
    <col min="10504" max="10504" width="9" style="1" customWidth="1"/>
    <col min="10505" max="10505" width="10" style="1" bestFit="1" customWidth="1"/>
    <col min="10506" max="10506" width="9.7109375" style="1" bestFit="1" customWidth="1"/>
    <col min="10507" max="10507" width="11.42578125" style="1" bestFit="1" customWidth="1"/>
    <col min="10508" max="10508" width="0.42578125" style="1" customWidth="1"/>
    <col min="10509" max="10747" width="9.140625" style="1"/>
    <col min="10748" max="10748" width="8.140625" style="1" customWidth="1"/>
    <col min="10749" max="10749" width="36.5703125" style="1" customWidth="1"/>
    <col min="10750" max="10750" width="10" style="1" customWidth="1"/>
    <col min="10751" max="10751" width="5.7109375" style="1" bestFit="1" customWidth="1"/>
    <col min="10752" max="10752" width="10.28515625" style="1" bestFit="1" customWidth="1"/>
    <col min="10753" max="10753" width="13.28515625" style="1" bestFit="1" customWidth="1"/>
    <col min="10754" max="10754" width="10.140625" style="1" customWidth="1"/>
    <col min="10755" max="10755" width="10.7109375" style="1" bestFit="1" customWidth="1"/>
    <col min="10756" max="10756" width="13.5703125" style="1" customWidth="1"/>
    <col min="10757" max="10757" width="9.140625" style="1"/>
    <col min="10758" max="10758" width="6" style="1" bestFit="1" customWidth="1"/>
    <col min="10759" max="10759" width="9.85546875" style="1" bestFit="1" customWidth="1"/>
    <col min="10760" max="10760" width="9" style="1" customWidth="1"/>
    <col min="10761" max="10761" width="10" style="1" bestFit="1" customWidth="1"/>
    <col min="10762" max="10762" width="9.7109375" style="1" bestFit="1" customWidth="1"/>
    <col min="10763" max="10763" width="11.42578125" style="1" bestFit="1" customWidth="1"/>
    <col min="10764" max="10764" width="0.42578125" style="1" customWidth="1"/>
    <col min="10765" max="11003" width="9.140625" style="1"/>
    <col min="11004" max="11004" width="8.140625" style="1" customWidth="1"/>
    <col min="11005" max="11005" width="36.5703125" style="1" customWidth="1"/>
    <col min="11006" max="11006" width="10" style="1" customWidth="1"/>
    <col min="11007" max="11007" width="5.7109375" style="1" bestFit="1" customWidth="1"/>
    <col min="11008" max="11008" width="10.28515625" style="1" bestFit="1" customWidth="1"/>
    <col min="11009" max="11009" width="13.28515625" style="1" bestFit="1" customWidth="1"/>
    <col min="11010" max="11010" width="10.140625" style="1" customWidth="1"/>
    <col min="11011" max="11011" width="10.7109375" style="1" bestFit="1" customWidth="1"/>
    <col min="11012" max="11012" width="13.5703125" style="1" customWidth="1"/>
    <col min="11013" max="11013" width="9.140625" style="1"/>
    <col min="11014" max="11014" width="6" style="1" bestFit="1" customWidth="1"/>
    <col min="11015" max="11015" width="9.85546875" style="1" bestFit="1" customWidth="1"/>
    <col min="11016" max="11016" width="9" style="1" customWidth="1"/>
    <col min="11017" max="11017" width="10" style="1" bestFit="1" customWidth="1"/>
    <col min="11018" max="11018" width="9.7109375" style="1" bestFit="1" customWidth="1"/>
    <col min="11019" max="11019" width="11.42578125" style="1" bestFit="1" customWidth="1"/>
    <col min="11020" max="11020" width="0.42578125" style="1" customWidth="1"/>
    <col min="11021" max="11259" width="9.140625" style="1"/>
    <col min="11260" max="11260" width="8.140625" style="1" customWidth="1"/>
    <col min="11261" max="11261" width="36.5703125" style="1" customWidth="1"/>
    <col min="11262" max="11262" width="10" style="1" customWidth="1"/>
    <col min="11263" max="11263" width="5.7109375" style="1" bestFit="1" customWidth="1"/>
    <col min="11264" max="11264" width="10.28515625" style="1" bestFit="1" customWidth="1"/>
    <col min="11265" max="11265" width="13.28515625" style="1" bestFit="1" customWidth="1"/>
    <col min="11266" max="11266" width="10.140625" style="1" customWidth="1"/>
    <col min="11267" max="11267" width="10.7109375" style="1" bestFit="1" customWidth="1"/>
    <col min="11268" max="11268" width="13.5703125" style="1" customWidth="1"/>
    <col min="11269" max="11269" width="9.140625" style="1"/>
    <col min="11270" max="11270" width="6" style="1" bestFit="1" customWidth="1"/>
    <col min="11271" max="11271" width="9.85546875" style="1" bestFit="1" customWidth="1"/>
    <col min="11272" max="11272" width="9" style="1" customWidth="1"/>
    <col min="11273" max="11273" width="10" style="1" bestFit="1" customWidth="1"/>
    <col min="11274" max="11274" width="9.7109375" style="1" bestFit="1" customWidth="1"/>
    <col min="11275" max="11275" width="11.42578125" style="1" bestFit="1" customWidth="1"/>
    <col min="11276" max="11276" width="0.42578125" style="1" customWidth="1"/>
    <col min="11277" max="11515" width="9.140625" style="1"/>
    <col min="11516" max="11516" width="8.140625" style="1" customWidth="1"/>
    <col min="11517" max="11517" width="36.5703125" style="1" customWidth="1"/>
    <col min="11518" max="11518" width="10" style="1" customWidth="1"/>
    <col min="11519" max="11519" width="5.7109375" style="1" bestFit="1" customWidth="1"/>
    <col min="11520" max="11520" width="10.28515625" style="1" bestFit="1" customWidth="1"/>
    <col min="11521" max="11521" width="13.28515625" style="1" bestFit="1" customWidth="1"/>
    <col min="11522" max="11522" width="10.140625" style="1" customWidth="1"/>
    <col min="11523" max="11523" width="10.7109375" style="1" bestFit="1" customWidth="1"/>
    <col min="11524" max="11524" width="13.5703125" style="1" customWidth="1"/>
    <col min="11525" max="11525" width="9.140625" style="1"/>
    <col min="11526" max="11526" width="6" style="1" bestFit="1" customWidth="1"/>
    <col min="11527" max="11527" width="9.85546875" style="1" bestFit="1" customWidth="1"/>
    <col min="11528" max="11528" width="9" style="1" customWidth="1"/>
    <col min="11529" max="11529" width="10" style="1" bestFit="1" customWidth="1"/>
    <col min="11530" max="11530" width="9.7109375" style="1" bestFit="1" customWidth="1"/>
    <col min="11531" max="11531" width="11.42578125" style="1" bestFit="1" customWidth="1"/>
    <col min="11532" max="11532" width="0.42578125" style="1" customWidth="1"/>
    <col min="11533" max="11771" width="9.140625" style="1"/>
    <col min="11772" max="11772" width="8.140625" style="1" customWidth="1"/>
    <col min="11773" max="11773" width="36.5703125" style="1" customWidth="1"/>
    <col min="11774" max="11774" width="10" style="1" customWidth="1"/>
    <col min="11775" max="11775" width="5.7109375" style="1" bestFit="1" customWidth="1"/>
    <col min="11776" max="11776" width="10.28515625" style="1" bestFit="1" customWidth="1"/>
    <col min="11777" max="11777" width="13.28515625" style="1" bestFit="1" customWidth="1"/>
    <col min="11778" max="11778" width="10.140625" style="1" customWidth="1"/>
    <col min="11779" max="11779" width="10.7109375" style="1" bestFit="1" customWidth="1"/>
    <col min="11780" max="11780" width="13.5703125" style="1" customWidth="1"/>
    <col min="11781" max="11781" width="9.140625" style="1"/>
    <col min="11782" max="11782" width="6" style="1" bestFit="1" customWidth="1"/>
    <col min="11783" max="11783" width="9.85546875" style="1" bestFit="1" customWidth="1"/>
    <col min="11784" max="11784" width="9" style="1" customWidth="1"/>
    <col min="11785" max="11785" width="10" style="1" bestFit="1" customWidth="1"/>
    <col min="11786" max="11786" width="9.7109375" style="1" bestFit="1" customWidth="1"/>
    <col min="11787" max="11787" width="11.42578125" style="1" bestFit="1" customWidth="1"/>
    <col min="11788" max="11788" width="0.42578125" style="1" customWidth="1"/>
    <col min="11789" max="12027" width="9.140625" style="1"/>
    <col min="12028" max="12028" width="8.140625" style="1" customWidth="1"/>
    <col min="12029" max="12029" width="36.5703125" style="1" customWidth="1"/>
    <col min="12030" max="12030" width="10" style="1" customWidth="1"/>
    <col min="12031" max="12031" width="5.7109375" style="1" bestFit="1" customWidth="1"/>
    <col min="12032" max="12032" width="10.28515625" style="1" bestFit="1" customWidth="1"/>
    <col min="12033" max="12033" width="13.28515625" style="1" bestFit="1" customWidth="1"/>
    <col min="12034" max="12034" width="10.140625" style="1" customWidth="1"/>
    <col min="12035" max="12035" width="10.7109375" style="1" bestFit="1" customWidth="1"/>
    <col min="12036" max="12036" width="13.5703125" style="1" customWidth="1"/>
    <col min="12037" max="12037" width="9.140625" style="1"/>
    <col min="12038" max="12038" width="6" style="1" bestFit="1" customWidth="1"/>
    <col min="12039" max="12039" width="9.85546875" style="1" bestFit="1" customWidth="1"/>
    <col min="12040" max="12040" width="9" style="1" customWidth="1"/>
    <col min="12041" max="12041" width="10" style="1" bestFit="1" customWidth="1"/>
    <col min="12042" max="12042" width="9.7109375" style="1" bestFit="1" customWidth="1"/>
    <col min="12043" max="12043" width="11.42578125" style="1" bestFit="1" customWidth="1"/>
    <col min="12044" max="12044" width="0.42578125" style="1" customWidth="1"/>
    <col min="12045" max="12283" width="9.140625" style="1"/>
    <col min="12284" max="12284" width="8.140625" style="1" customWidth="1"/>
    <col min="12285" max="12285" width="36.5703125" style="1" customWidth="1"/>
    <col min="12286" max="12286" width="10" style="1" customWidth="1"/>
    <col min="12287" max="12287" width="5.7109375" style="1" bestFit="1" customWidth="1"/>
    <col min="12288" max="12288" width="10.28515625" style="1" bestFit="1" customWidth="1"/>
    <col min="12289" max="12289" width="13.28515625" style="1" bestFit="1" customWidth="1"/>
    <col min="12290" max="12290" width="10.140625" style="1" customWidth="1"/>
    <col min="12291" max="12291" width="10.7109375" style="1" bestFit="1" customWidth="1"/>
    <col min="12292" max="12292" width="13.5703125" style="1" customWidth="1"/>
    <col min="12293" max="12293" width="9.140625" style="1"/>
    <col min="12294" max="12294" width="6" style="1" bestFit="1" customWidth="1"/>
    <col min="12295" max="12295" width="9.85546875" style="1" bestFit="1" customWidth="1"/>
    <col min="12296" max="12296" width="9" style="1" customWidth="1"/>
    <col min="12297" max="12297" width="10" style="1" bestFit="1" customWidth="1"/>
    <col min="12298" max="12298" width="9.7109375" style="1" bestFit="1" customWidth="1"/>
    <col min="12299" max="12299" width="11.42578125" style="1" bestFit="1" customWidth="1"/>
    <col min="12300" max="12300" width="0.42578125" style="1" customWidth="1"/>
    <col min="12301" max="12539" width="9.140625" style="1"/>
    <col min="12540" max="12540" width="8.140625" style="1" customWidth="1"/>
    <col min="12541" max="12541" width="36.5703125" style="1" customWidth="1"/>
    <col min="12542" max="12542" width="10" style="1" customWidth="1"/>
    <col min="12543" max="12543" width="5.7109375" style="1" bestFit="1" customWidth="1"/>
    <col min="12544" max="12544" width="10.28515625" style="1" bestFit="1" customWidth="1"/>
    <col min="12545" max="12545" width="13.28515625" style="1" bestFit="1" customWidth="1"/>
    <col min="12546" max="12546" width="10.140625" style="1" customWidth="1"/>
    <col min="12547" max="12547" width="10.7109375" style="1" bestFit="1" customWidth="1"/>
    <col min="12548" max="12548" width="13.5703125" style="1" customWidth="1"/>
    <col min="12549" max="12549" width="9.140625" style="1"/>
    <col min="12550" max="12550" width="6" style="1" bestFit="1" customWidth="1"/>
    <col min="12551" max="12551" width="9.85546875" style="1" bestFit="1" customWidth="1"/>
    <col min="12552" max="12552" width="9" style="1" customWidth="1"/>
    <col min="12553" max="12553" width="10" style="1" bestFit="1" customWidth="1"/>
    <col min="12554" max="12554" width="9.7109375" style="1" bestFit="1" customWidth="1"/>
    <col min="12555" max="12555" width="11.42578125" style="1" bestFit="1" customWidth="1"/>
    <col min="12556" max="12556" width="0.42578125" style="1" customWidth="1"/>
    <col min="12557" max="12795" width="9.140625" style="1"/>
    <col min="12796" max="12796" width="8.140625" style="1" customWidth="1"/>
    <col min="12797" max="12797" width="36.5703125" style="1" customWidth="1"/>
    <col min="12798" max="12798" width="10" style="1" customWidth="1"/>
    <col min="12799" max="12799" width="5.7109375" style="1" bestFit="1" customWidth="1"/>
    <col min="12800" max="12800" width="10.28515625" style="1" bestFit="1" customWidth="1"/>
    <col min="12801" max="12801" width="13.28515625" style="1" bestFit="1" customWidth="1"/>
    <col min="12802" max="12802" width="10.140625" style="1" customWidth="1"/>
    <col min="12803" max="12803" width="10.7109375" style="1" bestFit="1" customWidth="1"/>
    <col min="12804" max="12804" width="13.5703125" style="1" customWidth="1"/>
    <col min="12805" max="12805" width="9.140625" style="1"/>
    <col min="12806" max="12806" width="6" style="1" bestFit="1" customWidth="1"/>
    <col min="12807" max="12807" width="9.85546875" style="1" bestFit="1" customWidth="1"/>
    <col min="12808" max="12808" width="9" style="1" customWidth="1"/>
    <col min="12809" max="12809" width="10" style="1" bestFit="1" customWidth="1"/>
    <col min="12810" max="12810" width="9.7109375" style="1" bestFit="1" customWidth="1"/>
    <col min="12811" max="12811" width="11.42578125" style="1" bestFit="1" customWidth="1"/>
    <col min="12812" max="12812" width="0.42578125" style="1" customWidth="1"/>
    <col min="12813" max="13051" width="9.140625" style="1"/>
    <col min="13052" max="13052" width="8.140625" style="1" customWidth="1"/>
    <col min="13053" max="13053" width="36.5703125" style="1" customWidth="1"/>
    <col min="13054" max="13054" width="10" style="1" customWidth="1"/>
    <col min="13055" max="13055" width="5.7109375" style="1" bestFit="1" customWidth="1"/>
    <col min="13056" max="13056" width="10.28515625" style="1" bestFit="1" customWidth="1"/>
    <col min="13057" max="13057" width="13.28515625" style="1" bestFit="1" customWidth="1"/>
    <col min="13058" max="13058" width="10.140625" style="1" customWidth="1"/>
    <col min="13059" max="13059" width="10.7109375" style="1" bestFit="1" customWidth="1"/>
    <col min="13060" max="13060" width="13.5703125" style="1" customWidth="1"/>
    <col min="13061" max="13061" width="9.140625" style="1"/>
    <col min="13062" max="13062" width="6" style="1" bestFit="1" customWidth="1"/>
    <col min="13063" max="13063" width="9.85546875" style="1" bestFit="1" customWidth="1"/>
    <col min="13064" max="13064" width="9" style="1" customWidth="1"/>
    <col min="13065" max="13065" width="10" style="1" bestFit="1" customWidth="1"/>
    <col min="13066" max="13066" width="9.7109375" style="1" bestFit="1" customWidth="1"/>
    <col min="13067" max="13067" width="11.42578125" style="1" bestFit="1" customWidth="1"/>
    <col min="13068" max="13068" width="0.42578125" style="1" customWidth="1"/>
    <col min="13069" max="13307" width="9.140625" style="1"/>
    <col min="13308" max="13308" width="8.140625" style="1" customWidth="1"/>
    <col min="13309" max="13309" width="36.5703125" style="1" customWidth="1"/>
    <col min="13310" max="13310" width="10" style="1" customWidth="1"/>
    <col min="13311" max="13311" width="5.7109375" style="1" bestFit="1" customWidth="1"/>
    <col min="13312" max="13312" width="10.28515625" style="1" bestFit="1" customWidth="1"/>
    <col min="13313" max="13313" width="13.28515625" style="1" bestFit="1" customWidth="1"/>
    <col min="13314" max="13314" width="10.140625" style="1" customWidth="1"/>
    <col min="13315" max="13315" width="10.7109375" style="1" bestFit="1" customWidth="1"/>
    <col min="13316" max="13316" width="13.5703125" style="1" customWidth="1"/>
    <col min="13317" max="13317" width="9.140625" style="1"/>
    <col min="13318" max="13318" width="6" style="1" bestFit="1" customWidth="1"/>
    <col min="13319" max="13319" width="9.85546875" style="1" bestFit="1" customWidth="1"/>
    <col min="13320" max="13320" width="9" style="1" customWidth="1"/>
    <col min="13321" max="13321" width="10" style="1" bestFit="1" customWidth="1"/>
    <col min="13322" max="13322" width="9.7109375" style="1" bestFit="1" customWidth="1"/>
    <col min="13323" max="13323" width="11.42578125" style="1" bestFit="1" customWidth="1"/>
    <col min="13324" max="13324" width="0.42578125" style="1" customWidth="1"/>
    <col min="13325" max="13563" width="9.140625" style="1"/>
    <col min="13564" max="13564" width="8.140625" style="1" customWidth="1"/>
    <col min="13565" max="13565" width="36.5703125" style="1" customWidth="1"/>
    <col min="13566" max="13566" width="10" style="1" customWidth="1"/>
    <col min="13567" max="13567" width="5.7109375" style="1" bestFit="1" customWidth="1"/>
    <col min="13568" max="13568" width="10.28515625" style="1" bestFit="1" customWidth="1"/>
    <col min="13569" max="13569" width="13.28515625" style="1" bestFit="1" customWidth="1"/>
    <col min="13570" max="13570" width="10.140625" style="1" customWidth="1"/>
    <col min="13571" max="13571" width="10.7109375" style="1" bestFit="1" customWidth="1"/>
    <col min="13572" max="13572" width="13.5703125" style="1" customWidth="1"/>
    <col min="13573" max="13573" width="9.140625" style="1"/>
    <col min="13574" max="13574" width="6" style="1" bestFit="1" customWidth="1"/>
    <col min="13575" max="13575" width="9.85546875" style="1" bestFit="1" customWidth="1"/>
    <col min="13576" max="13576" width="9" style="1" customWidth="1"/>
    <col min="13577" max="13577" width="10" style="1" bestFit="1" customWidth="1"/>
    <col min="13578" max="13578" width="9.7109375" style="1" bestFit="1" customWidth="1"/>
    <col min="13579" max="13579" width="11.42578125" style="1" bestFit="1" customWidth="1"/>
    <col min="13580" max="13580" width="0.42578125" style="1" customWidth="1"/>
    <col min="13581" max="13819" width="9.140625" style="1"/>
    <col min="13820" max="13820" width="8.140625" style="1" customWidth="1"/>
    <col min="13821" max="13821" width="36.5703125" style="1" customWidth="1"/>
    <col min="13822" max="13822" width="10" style="1" customWidth="1"/>
    <col min="13823" max="13823" width="5.7109375" style="1" bestFit="1" customWidth="1"/>
    <col min="13824" max="13824" width="10.28515625" style="1" bestFit="1" customWidth="1"/>
    <col min="13825" max="13825" width="13.28515625" style="1" bestFit="1" customWidth="1"/>
    <col min="13826" max="13826" width="10.140625" style="1" customWidth="1"/>
    <col min="13827" max="13827" width="10.7109375" style="1" bestFit="1" customWidth="1"/>
    <col min="13828" max="13828" width="13.5703125" style="1" customWidth="1"/>
    <col min="13829" max="13829" width="9.140625" style="1"/>
    <col min="13830" max="13830" width="6" style="1" bestFit="1" customWidth="1"/>
    <col min="13831" max="13831" width="9.85546875" style="1" bestFit="1" customWidth="1"/>
    <col min="13832" max="13832" width="9" style="1" customWidth="1"/>
    <col min="13833" max="13833" width="10" style="1" bestFit="1" customWidth="1"/>
    <col min="13834" max="13834" width="9.7109375" style="1" bestFit="1" customWidth="1"/>
    <col min="13835" max="13835" width="11.42578125" style="1" bestFit="1" customWidth="1"/>
    <col min="13836" max="13836" width="0.42578125" style="1" customWidth="1"/>
    <col min="13837" max="14075" width="9.140625" style="1"/>
    <col min="14076" max="14076" width="8.140625" style="1" customWidth="1"/>
    <col min="14077" max="14077" width="36.5703125" style="1" customWidth="1"/>
    <col min="14078" max="14078" width="10" style="1" customWidth="1"/>
    <col min="14079" max="14079" width="5.7109375" style="1" bestFit="1" customWidth="1"/>
    <col min="14080" max="14080" width="10.28515625" style="1" bestFit="1" customWidth="1"/>
    <col min="14081" max="14081" width="13.28515625" style="1" bestFit="1" customWidth="1"/>
    <col min="14082" max="14082" width="10.140625" style="1" customWidth="1"/>
    <col min="14083" max="14083" width="10.7109375" style="1" bestFit="1" customWidth="1"/>
    <col min="14084" max="14084" width="13.5703125" style="1" customWidth="1"/>
    <col min="14085" max="14085" width="9.140625" style="1"/>
    <col min="14086" max="14086" width="6" style="1" bestFit="1" customWidth="1"/>
    <col min="14087" max="14087" width="9.85546875" style="1" bestFit="1" customWidth="1"/>
    <col min="14088" max="14088" width="9" style="1" customWidth="1"/>
    <col min="14089" max="14089" width="10" style="1" bestFit="1" customWidth="1"/>
    <col min="14090" max="14090" width="9.7109375" style="1" bestFit="1" customWidth="1"/>
    <col min="14091" max="14091" width="11.42578125" style="1" bestFit="1" customWidth="1"/>
    <col min="14092" max="14092" width="0.42578125" style="1" customWidth="1"/>
    <col min="14093" max="14331" width="9.140625" style="1"/>
    <col min="14332" max="14332" width="8.140625" style="1" customWidth="1"/>
    <col min="14333" max="14333" width="36.5703125" style="1" customWidth="1"/>
    <col min="14334" max="14334" width="10" style="1" customWidth="1"/>
    <col min="14335" max="14335" width="5.7109375" style="1" bestFit="1" customWidth="1"/>
    <col min="14336" max="14336" width="10.28515625" style="1" bestFit="1" customWidth="1"/>
    <col min="14337" max="14337" width="13.28515625" style="1" bestFit="1" customWidth="1"/>
    <col min="14338" max="14338" width="10.140625" style="1" customWidth="1"/>
    <col min="14339" max="14339" width="10.7109375" style="1" bestFit="1" customWidth="1"/>
    <col min="14340" max="14340" width="13.5703125" style="1" customWidth="1"/>
    <col min="14341" max="14341" width="9.140625" style="1"/>
    <col min="14342" max="14342" width="6" style="1" bestFit="1" customWidth="1"/>
    <col min="14343" max="14343" width="9.85546875" style="1" bestFit="1" customWidth="1"/>
    <col min="14344" max="14344" width="9" style="1" customWidth="1"/>
    <col min="14345" max="14345" width="10" style="1" bestFit="1" customWidth="1"/>
    <col min="14346" max="14346" width="9.7109375" style="1" bestFit="1" customWidth="1"/>
    <col min="14347" max="14347" width="11.42578125" style="1" bestFit="1" customWidth="1"/>
    <col min="14348" max="14348" width="0.42578125" style="1" customWidth="1"/>
    <col min="14349" max="14587" width="9.140625" style="1"/>
    <col min="14588" max="14588" width="8.140625" style="1" customWidth="1"/>
    <col min="14589" max="14589" width="36.5703125" style="1" customWidth="1"/>
    <col min="14590" max="14590" width="10" style="1" customWidth="1"/>
    <col min="14591" max="14591" width="5.7109375" style="1" bestFit="1" customWidth="1"/>
    <col min="14592" max="14592" width="10.28515625" style="1" bestFit="1" customWidth="1"/>
    <col min="14593" max="14593" width="13.28515625" style="1" bestFit="1" customWidth="1"/>
    <col min="14594" max="14594" width="10.140625" style="1" customWidth="1"/>
    <col min="14595" max="14595" width="10.7109375" style="1" bestFit="1" customWidth="1"/>
    <col min="14596" max="14596" width="13.5703125" style="1" customWidth="1"/>
    <col min="14597" max="14597" width="9.140625" style="1"/>
    <col min="14598" max="14598" width="6" style="1" bestFit="1" customWidth="1"/>
    <col min="14599" max="14599" width="9.85546875" style="1" bestFit="1" customWidth="1"/>
    <col min="14600" max="14600" width="9" style="1" customWidth="1"/>
    <col min="14601" max="14601" width="10" style="1" bestFit="1" customWidth="1"/>
    <col min="14602" max="14602" width="9.7109375" style="1" bestFit="1" customWidth="1"/>
    <col min="14603" max="14603" width="11.42578125" style="1" bestFit="1" customWidth="1"/>
    <col min="14604" max="14604" width="0.42578125" style="1" customWidth="1"/>
    <col min="14605" max="14843" width="9.140625" style="1"/>
    <col min="14844" max="14844" width="8.140625" style="1" customWidth="1"/>
    <col min="14845" max="14845" width="36.5703125" style="1" customWidth="1"/>
    <col min="14846" max="14846" width="10" style="1" customWidth="1"/>
    <col min="14847" max="14847" width="5.7109375" style="1" bestFit="1" customWidth="1"/>
    <col min="14848" max="14848" width="10.28515625" style="1" bestFit="1" customWidth="1"/>
    <col min="14849" max="14849" width="13.28515625" style="1" bestFit="1" customWidth="1"/>
    <col min="14850" max="14850" width="10.140625" style="1" customWidth="1"/>
    <col min="14851" max="14851" width="10.7109375" style="1" bestFit="1" customWidth="1"/>
    <col min="14852" max="14852" width="13.5703125" style="1" customWidth="1"/>
    <col min="14853" max="14853" width="9.140625" style="1"/>
    <col min="14854" max="14854" width="6" style="1" bestFit="1" customWidth="1"/>
    <col min="14855" max="14855" width="9.85546875" style="1" bestFit="1" customWidth="1"/>
    <col min="14856" max="14856" width="9" style="1" customWidth="1"/>
    <col min="14857" max="14857" width="10" style="1" bestFit="1" customWidth="1"/>
    <col min="14858" max="14858" width="9.7109375" style="1" bestFit="1" customWidth="1"/>
    <col min="14859" max="14859" width="11.42578125" style="1" bestFit="1" customWidth="1"/>
    <col min="14860" max="14860" width="0.42578125" style="1" customWidth="1"/>
    <col min="14861" max="15099" width="9.140625" style="1"/>
    <col min="15100" max="15100" width="8.140625" style="1" customWidth="1"/>
    <col min="15101" max="15101" width="36.5703125" style="1" customWidth="1"/>
    <col min="15102" max="15102" width="10" style="1" customWidth="1"/>
    <col min="15103" max="15103" width="5.7109375" style="1" bestFit="1" customWidth="1"/>
    <col min="15104" max="15104" width="10.28515625" style="1" bestFit="1" customWidth="1"/>
    <col min="15105" max="15105" width="13.28515625" style="1" bestFit="1" customWidth="1"/>
    <col min="15106" max="15106" width="10.140625" style="1" customWidth="1"/>
    <col min="15107" max="15107" width="10.7109375" style="1" bestFit="1" customWidth="1"/>
    <col min="15108" max="15108" width="13.5703125" style="1" customWidth="1"/>
    <col min="15109" max="15109" width="9.140625" style="1"/>
    <col min="15110" max="15110" width="6" style="1" bestFit="1" customWidth="1"/>
    <col min="15111" max="15111" width="9.85546875" style="1" bestFit="1" customWidth="1"/>
    <col min="15112" max="15112" width="9" style="1" customWidth="1"/>
    <col min="15113" max="15113" width="10" style="1" bestFit="1" customWidth="1"/>
    <col min="15114" max="15114" width="9.7109375" style="1" bestFit="1" customWidth="1"/>
    <col min="15115" max="15115" width="11.42578125" style="1" bestFit="1" customWidth="1"/>
    <col min="15116" max="15116" width="0.42578125" style="1" customWidth="1"/>
    <col min="15117" max="15355" width="9.140625" style="1"/>
    <col min="15356" max="15356" width="8.140625" style="1" customWidth="1"/>
    <col min="15357" max="15357" width="36.5703125" style="1" customWidth="1"/>
    <col min="15358" max="15358" width="10" style="1" customWidth="1"/>
    <col min="15359" max="15359" width="5.7109375" style="1" bestFit="1" customWidth="1"/>
    <col min="15360" max="15360" width="10.28515625" style="1" bestFit="1" customWidth="1"/>
    <col min="15361" max="15361" width="13.28515625" style="1" bestFit="1" customWidth="1"/>
    <col min="15362" max="15362" width="10.140625" style="1" customWidth="1"/>
    <col min="15363" max="15363" width="10.7109375" style="1" bestFit="1" customWidth="1"/>
    <col min="15364" max="15364" width="13.5703125" style="1" customWidth="1"/>
    <col min="15365" max="15365" width="9.140625" style="1"/>
    <col min="15366" max="15366" width="6" style="1" bestFit="1" customWidth="1"/>
    <col min="15367" max="15367" width="9.85546875" style="1" bestFit="1" customWidth="1"/>
    <col min="15368" max="15368" width="9" style="1" customWidth="1"/>
    <col min="15369" max="15369" width="10" style="1" bestFit="1" customWidth="1"/>
    <col min="15370" max="15370" width="9.7109375" style="1" bestFit="1" customWidth="1"/>
    <col min="15371" max="15371" width="11.42578125" style="1" bestFit="1" customWidth="1"/>
    <col min="15372" max="15372" width="0.42578125" style="1" customWidth="1"/>
    <col min="15373" max="15611" width="9.140625" style="1"/>
    <col min="15612" max="15612" width="8.140625" style="1" customWidth="1"/>
    <col min="15613" max="15613" width="36.5703125" style="1" customWidth="1"/>
    <col min="15614" max="15614" width="10" style="1" customWidth="1"/>
    <col min="15615" max="15615" width="5.7109375" style="1" bestFit="1" customWidth="1"/>
    <col min="15616" max="15616" width="10.28515625" style="1" bestFit="1" customWidth="1"/>
    <col min="15617" max="15617" width="13.28515625" style="1" bestFit="1" customWidth="1"/>
    <col min="15618" max="15618" width="10.140625" style="1" customWidth="1"/>
    <col min="15619" max="15619" width="10.7109375" style="1" bestFit="1" customWidth="1"/>
    <col min="15620" max="15620" width="13.5703125" style="1" customWidth="1"/>
    <col min="15621" max="15621" width="9.140625" style="1"/>
    <col min="15622" max="15622" width="6" style="1" bestFit="1" customWidth="1"/>
    <col min="15623" max="15623" width="9.85546875" style="1" bestFit="1" customWidth="1"/>
    <col min="15624" max="15624" width="9" style="1" customWidth="1"/>
    <col min="15625" max="15625" width="10" style="1" bestFit="1" customWidth="1"/>
    <col min="15626" max="15626" width="9.7109375" style="1" bestFit="1" customWidth="1"/>
    <col min="15627" max="15627" width="11.42578125" style="1" bestFit="1" customWidth="1"/>
    <col min="15628" max="15628" width="0.42578125" style="1" customWidth="1"/>
    <col min="15629" max="15867" width="9.140625" style="1"/>
    <col min="15868" max="15868" width="8.140625" style="1" customWidth="1"/>
    <col min="15869" max="15869" width="36.5703125" style="1" customWidth="1"/>
    <col min="15870" max="15870" width="10" style="1" customWidth="1"/>
    <col min="15871" max="15871" width="5.7109375" style="1" bestFit="1" customWidth="1"/>
    <col min="15872" max="15872" width="10.28515625" style="1" bestFit="1" customWidth="1"/>
    <col min="15873" max="15873" width="13.28515625" style="1" bestFit="1" customWidth="1"/>
    <col min="15874" max="15874" width="10.140625" style="1" customWidth="1"/>
    <col min="15875" max="15875" width="10.7109375" style="1" bestFit="1" customWidth="1"/>
    <col min="15876" max="15876" width="13.5703125" style="1" customWidth="1"/>
    <col min="15877" max="15877" width="9.140625" style="1"/>
    <col min="15878" max="15878" width="6" style="1" bestFit="1" customWidth="1"/>
    <col min="15879" max="15879" width="9.85546875" style="1" bestFit="1" customWidth="1"/>
    <col min="15880" max="15880" width="9" style="1" customWidth="1"/>
    <col min="15881" max="15881" width="10" style="1" bestFit="1" customWidth="1"/>
    <col min="15882" max="15882" width="9.7109375" style="1" bestFit="1" customWidth="1"/>
    <col min="15883" max="15883" width="11.42578125" style="1" bestFit="1" customWidth="1"/>
    <col min="15884" max="15884" width="0.42578125" style="1" customWidth="1"/>
    <col min="15885" max="16123" width="9.140625" style="1"/>
    <col min="16124" max="16124" width="8.140625" style="1" customWidth="1"/>
    <col min="16125" max="16125" width="36.5703125" style="1" customWidth="1"/>
    <col min="16126" max="16126" width="10" style="1" customWidth="1"/>
    <col min="16127" max="16127" width="5.7109375" style="1" bestFit="1" customWidth="1"/>
    <col min="16128" max="16128" width="10.28515625" style="1" bestFit="1" customWidth="1"/>
    <col min="16129" max="16129" width="13.28515625" style="1" bestFit="1" customWidth="1"/>
    <col min="16130" max="16130" width="10.140625" style="1" customWidth="1"/>
    <col min="16131" max="16131" width="10.7109375" style="1" bestFit="1" customWidth="1"/>
    <col min="16132" max="16132" width="13.5703125" style="1" customWidth="1"/>
    <col min="16133" max="16133" width="9.140625" style="1"/>
    <col min="16134" max="16134" width="6" style="1" bestFit="1" customWidth="1"/>
    <col min="16135" max="16135" width="9.85546875" style="1" bestFit="1" customWidth="1"/>
    <col min="16136" max="16136" width="9" style="1" customWidth="1"/>
    <col min="16137" max="16137" width="10" style="1" bestFit="1" customWidth="1"/>
    <col min="16138" max="16138" width="9.7109375" style="1" bestFit="1" customWidth="1"/>
    <col min="16139" max="16139" width="11.42578125" style="1" bestFit="1" customWidth="1"/>
    <col min="16140" max="16140" width="0.42578125" style="1" customWidth="1"/>
    <col min="16141" max="16384" width="9.140625" style="1"/>
  </cols>
  <sheetData>
    <row r="1" spans="1:21" ht="23.25" x14ac:dyDescent="0.25">
      <c r="B1" s="1"/>
      <c r="C1" s="13" t="str">
        <f>ID!B25</f>
        <v>D.1.1.6.</v>
      </c>
      <c r="D1" s="13" t="str">
        <f>ID!C25</f>
        <v>Specifikace a výkaz materiálu (PS01)</v>
      </c>
      <c r="F1" s="2"/>
      <c r="G1" s="14"/>
      <c r="J1" s="15"/>
      <c r="K1" s="16"/>
      <c r="L1" s="14"/>
      <c r="Q1" s="2"/>
      <c r="R1" s="17"/>
      <c r="S1" s="2"/>
      <c r="T1" s="17"/>
      <c r="U1" s="17"/>
    </row>
    <row r="2" spans="1:21" s="19" customFormat="1" ht="15.75" x14ac:dyDescent="0.25">
      <c r="B2" s="20" t="s">
        <v>16</v>
      </c>
      <c r="C2" s="21" t="str">
        <f>ID!B3</f>
        <v>VD Obříství, oprava vzpěrných vrat, stavítek obtoků a provizorního hrazení PK</v>
      </c>
      <c r="D2" s="21"/>
      <c r="E2" s="22"/>
      <c r="F2" s="20"/>
      <c r="G2" s="23"/>
      <c r="H2" s="23"/>
      <c r="I2" s="23"/>
      <c r="J2" s="24"/>
      <c r="K2" s="20"/>
      <c r="L2" s="22"/>
      <c r="M2" s="22"/>
      <c r="N2" s="22"/>
      <c r="O2" s="22"/>
      <c r="P2" s="22"/>
      <c r="Q2" s="25"/>
      <c r="R2" s="26" t="s">
        <v>1</v>
      </c>
      <c r="S2" s="25"/>
      <c r="T2" s="26" t="s">
        <v>1</v>
      </c>
      <c r="U2" s="26"/>
    </row>
    <row r="3" spans="1:21" s="19" customFormat="1" ht="15.75" x14ac:dyDescent="0.25">
      <c r="B3" s="20"/>
      <c r="C3" s="21"/>
      <c r="D3" s="21"/>
      <c r="E3" s="22"/>
      <c r="F3" s="20"/>
      <c r="G3" s="23"/>
      <c r="H3" s="23"/>
      <c r="I3" s="23"/>
      <c r="J3" s="24"/>
      <c r="K3" s="20"/>
      <c r="L3" s="22"/>
      <c r="M3" s="22"/>
      <c r="N3" s="22"/>
      <c r="O3" s="22"/>
      <c r="P3" s="22"/>
      <c r="Q3" s="25"/>
      <c r="R3" s="26"/>
      <c r="S3" s="25"/>
      <c r="T3" s="26"/>
      <c r="U3" s="26"/>
    </row>
    <row r="4" spans="1:21" s="19" customFormat="1" ht="16.5" thickBot="1" x14ac:dyDescent="0.3">
      <c r="B4" s="21" t="str">
        <f>ID!D7</f>
        <v>část</v>
      </c>
      <c r="C4" s="21" t="s">
        <v>63</v>
      </c>
      <c r="D4" s="21"/>
      <c r="E4" s="22"/>
      <c r="F4" s="20"/>
      <c r="G4" s="23"/>
      <c r="H4" s="23"/>
      <c r="I4" s="23"/>
      <c r="J4" s="24"/>
      <c r="K4" s="20"/>
      <c r="L4" s="22"/>
      <c r="M4" s="22"/>
      <c r="N4" s="22"/>
      <c r="O4" s="22"/>
      <c r="P4" s="22"/>
      <c r="Q4" s="25"/>
      <c r="R4" s="26"/>
      <c r="S4" s="25"/>
      <c r="T4" s="26"/>
      <c r="U4" s="26"/>
    </row>
    <row r="5" spans="1:21" ht="15.75" customHeight="1" x14ac:dyDescent="0.25">
      <c r="A5" s="2"/>
      <c r="B5" s="281" t="s">
        <v>17</v>
      </c>
      <c r="C5" s="30" t="s">
        <v>18</v>
      </c>
      <c r="D5" s="30" t="s">
        <v>19</v>
      </c>
      <c r="E5" s="30" t="s">
        <v>20</v>
      </c>
      <c r="F5" s="88" t="s">
        <v>21</v>
      </c>
      <c r="G5" s="88" t="s">
        <v>22</v>
      </c>
      <c r="H5" s="88" t="s">
        <v>2</v>
      </c>
      <c r="I5" s="88" t="s">
        <v>23</v>
      </c>
      <c r="J5" s="283" t="s">
        <v>24</v>
      </c>
      <c r="K5" s="274" t="s">
        <v>25</v>
      </c>
      <c r="L5" s="30" t="s">
        <v>19</v>
      </c>
      <c r="M5" s="30" t="s">
        <v>26</v>
      </c>
      <c r="N5" s="276" t="s">
        <v>27</v>
      </c>
      <c r="O5" s="277"/>
      <c r="P5" s="278"/>
      <c r="Q5" s="31" t="s">
        <v>28</v>
      </c>
      <c r="R5" s="77" t="s">
        <v>28</v>
      </c>
      <c r="S5" s="31" t="s">
        <v>2</v>
      </c>
      <c r="T5" s="32" t="s">
        <v>2</v>
      </c>
      <c r="U5" s="108"/>
    </row>
    <row r="6" spans="1:21" ht="15.75" thickBot="1" x14ac:dyDescent="0.3">
      <c r="A6" s="2"/>
      <c r="B6" s="282"/>
      <c r="C6" s="111" t="s">
        <v>29</v>
      </c>
      <c r="D6" s="111"/>
      <c r="E6" s="111" t="s">
        <v>30</v>
      </c>
      <c r="F6" s="112" t="s">
        <v>30</v>
      </c>
      <c r="G6" s="112" t="s">
        <v>30</v>
      </c>
      <c r="H6" s="112" t="s">
        <v>31</v>
      </c>
      <c r="I6" s="112" t="s">
        <v>32</v>
      </c>
      <c r="J6" s="284"/>
      <c r="K6" s="275"/>
      <c r="L6" s="111" t="s">
        <v>33</v>
      </c>
      <c r="M6" s="111" t="s">
        <v>34</v>
      </c>
      <c r="N6" s="148" t="s">
        <v>35</v>
      </c>
      <c r="O6" s="148" t="s">
        <v>36</v>
      </c>
      <c r="P6" s="148" t="s">
        <v>37</v>
      </c>
      <c r="Q6" s="114" t="s">
        <v>38</v>
      </c>
      <c r="R6" s="117" t="s">
        <v>39</v>
      </c>
      <c r="S6" s="114" t="s">
        <v>47</v>
      </c>
      <c r="T6" s="118" t="s">
        <v>48</v>
      </c>
      <c r="U6" s="108"/>
    </row>
    <row r="7" spans="1:21" x14ac:dyDescent="0.25">
      <c r="A7" s="2"/>
      <c r="B7" s="141"/>
      <c r="C7" s="149" t="s">
        <v>184</v>
      </c>
      <c r="D7" s="30"/>
      <c r="E7" s="30"/>
      <c r="F7" s="143"/>
      <c r="G7" s="143"/>
      <c r="H7" s="143"/>
      <c r="I7" s="143"/>
      <c r="J7" s="142"/>
      <c r="K7" s="143"/>
      <c r="L7" s="30"/>
      <c r="M7" s="30"/>
      <c r="N7" s="30"/>
      <c r="O7" s="30"/>
      <c r="P7" s="30"/>
      <c r="Q7" s="31"/>
      <c r="R7" s="77"/>
      <c r="S7" s="31"/>
      <c r="T7" s="32"/>
      <c r="U7" s="108"/>
    </row>
    <row r="8" spans="1:21" s="37" customFormat="1" x14ac:dyDescent="0.25">
      <c r="B8" s="38">
        <v>1</v>
      </c>
      <c r="C8" s="39" t="s">
        <v>65</v>
      </c>
      <c r="D8" s="39" t="s">
        <v>64</v>
      </c>
      <c r="E8" s="40" t="s">
        <v>1</v>
      </c>
      <c r="F8" s="41" t="s">
        <v>1</v>
      </c>
      <c r="G8" s="42">
        <v>3980</v>
      </c>
      <c r="H8" s="43"/>
      <c r="I8" s="44">
        <f>Q8*G8/1000</f>
        <v>132.136</v>
      </c>
      <c r="J8" s="46" t="s">
        <v>96</v>
      </c>
      <c r="K8" s="46"/>
      <c r="L8" s="47" t="s">
        <v>1</v>
      </c>
      <c r="M8" s="40" t="s">
        <v>0</v>
      </c>
      <c r="N8" s="40">
        <v>1</v>
      </c>
      <c r="O8" s="40">
        <v>2</v>
      </c>
      <c r="P8" s="48">
        <f t="shared" ref="P8:P15" si="0">N8*O8</f>
        <v>2</v>
      </c>
      <c r="Q8" s="49">
        <v>33.200000000000003</v>
      </c>
      <c r="R8" s="79">
        <f t="shared" ref="R8:R29" si="1">I8*P8*U8</f>
        <v>264.27199999999999</v>
      </c>
      <c r="S8" s="49">
        <v>0.69</v>
      </c>
      <c r="T8" s="50">
        <f>S8*G8/1000*P8</f>
        <v>5.4923999999999999</v>
      </c>
      <c r="U8" s="109">
        <v>1</v>
      </c>
    </row>
    <row r="9" spans="1:21" s="37" customFormat="1" x14ac:dyDescent="0.25">
      <c r="B9" s="38">
        <v>2</v>
      </c>
      <c r="C9" s="39" t="s">
        <v>66</v>
      </c>
      <c r="D9" s="39" t="s">
        <v>64</v>
      </c>
      <c r="E9" s="40" t="s">
        <v>1</v>
      </c>
      <c r="F9" s="41" t="s">
        <v>1</v>
      </c>
      <c r="G9" s="42">
        <v>1950</v>
      </c>
      <c r="H9" s="43"/>
      <c r="I9" s="44">
        <f t="shared" ref="I9:I12" si="2">Q9*G9/1000</f>
        <v>64.740000000000009</v>
      </c>
      <c r="J9" s="46" t="s">
        <v>96</v>
      </c>
      <c r="K9" s="46"/>
      <c r="L9" s="47" t="s">
        <v>1</v>
      </c>
      <c r="M9" s="40" t="s">
        <v>0</v>
      </c>
      <c r="N9" s="40">
        <v>1</v>
      </c>
      <c r="O9" s="40">
        <v>2</v>
      </c>
      <c r="P9" s="48">
        <f t="shared" si="0"/>
        <v>2</v>
      </c>
      <c r="Q9" s="49">
        <v>33.200000000000003</v>
      </c>
      <c r="R9" s="79">
        <f t="shared" si="1"/>
        <v>129.48000000000002</v>
      </c>
      <c r="S9" s="49">
        <v>0.69</v>
      </c>
      <c r="T9" s="50">
        <f>S9*G9/1000*P9</f>
        <v>2.6909999999999998</v>
      </c>
      <c r="U9" s="109">
        <v>1</v>
      </c>
    </row>
    <row r="10" spans="1:21" s="37" customFormat="1" x14ac:dyDescent="0.25">
      <c r="B10" s="38">
        <v>3</v>
      </c>
      <c r="C10" s="39" t="s">
        <v>67</v>
      </c>
      <c r="D10" s="39" t="s">
        <v>64</v>
      </c>
      <c r="E10" s="40" t="s">
        <v>1</v>
      </c>
      <c r="F10" s="41" t="s">
        <v>1</v>
      </c>
      <c r="G10" s="42">
        <v>3961</v>
      </c>
      <c r="H10" s="43"/>
      <c r="I10" s="44">
        <f t="shared" si="2"/>
        <v>132.6935</v>
      </c>
      <c r="J10" s="46" t="s">
        <v>96</v>
      </c>
      <c r="K10" s="46"/>
      <c r="L10" s="47" t="s">
        <v>1</v>
      </c>
      <c r="M10" s="40" t="s">
        <v>0</v>
      </c>
      <c r="N10" s="40">
        <v>1</v>
      </c>
      <c r="O10" s="40">
        <v>1</v>
      </c>
      <c r="P10" s="48">
        <f t="shared" si="0"/>
        <v>1</v>
      </c>
      <c r="Q10" s="49">
        <v>33.5</v>
      </c>
      <c r="R10" s="79">
        <f t="shared" si="1"/>
        <v>132.6935</v>
      </c>
      <c r="S10" s="49">
        <v>0.69</v>
      </c>
      <c r="T10" s="50">
        <f>S10*G10/1000*P10</f>
        <v>2.7330899999999998</v>
      </c>
      <c r="U10" s="109">
        <v>1</v>
      </c>
    </row>
    <row r="11" spans="1:21" s="37" customFormat="1" x14ac:dyDescent="0.25">
      <c r="B11" s="38">
        <v>4</v>
      </c>
      <c r="C11" s="39" t="s">
        <v>68</v>
      </c>
      <c r="D11" s="39" t="s">
        <v>88</v>
      </c>
      <c r="E11" s="40">
        <v>8</v>
      </c>
      <c r="F11" s="41" t="s">
        <v>1</v>
      </c>
      <c r="G11" s="42">
        <v>1090</v>
      </c>
      <c r="H11" s="43" t="s">
        <v>1</v>
      </c>
      <c r="I11" s="44">
        <f t="shared" si="2"/>
        <v>8.8943999999999992</v>
      </c>
      <c r="J11" s="46" t="s">
        <v>96</v>
      </c>
      <c r="K11" s="46"/>
      <c r="L11" s="47" t="s">
        <v>1</v>
      </c>
      <c r="M11" s="40" t="s">
        <v>0</v>
      </c>
      <c r="N11" s="40">
        <v>1</v>
      </c>
      <c r="O11" s="40">
        <v>3</v>
      </c>
      <c r="P11" s="48">
        <f t="shared" si="0"/>
        <v>3</v>
      </c>
      <c r="Q11" s="49">
        <v>8.16</v>
      </c>
      <c r="R11" s="79">
        <f t="shared" si="1"/>
        <v>26.683199999999999</v>
      </c>
      <c r="S11" s="49">
        <v>0.27</v>
      </c>
      <c r="T11" s="50">
        <f>S11*G11/1000*P11</f>
        <v>0.88290000000000002</v>
      </c>
      <c r="U11" s="109">
        <v>1</v>
      </c>
    </row>
    <row r="12" spans="1:21" s="37" customFormat="1" x14ac:dyDescent="0.25">
      <c r="B12" s="38">
        <v>5</v>
      </c>
      <c r="C12" s="39" t="s">
        <v>69</v>
      </c>
      <c r="D12" s="39" t="s">
        <v>88</v>
      </c>
      <c r="E12" s="40">
        <v>8</v>
      </c>
      <c r="F12" s="41" t="s">
        <v>1</v>
      </c>
      <c r="G12" s="42">
        <v>831</v>
      </c>
      <c r="H12" s="43" t="s">
        <v>1</v>
      </c>
      <c r="I12" s="44">
        <f t="shared" si="2"/>
        <v>6.7809600000000003</v>
      </c>
      <c r="J12" s="46" t="s">
        <v>96</v>
      </c>
      <c r="K12" s="46"/>
      <c r="L12" s="47" t="s">
        <v>1</v>
      </c>
      <c r="M12" s="40" t="s">
        <v>0</v>
      </c>
      <c r="N12" s="40">
        <v>1</v>
      </c>
      <c r="O12" s="40">
        <v>3</v>
      </c>
      <c r="P12" s="48">
        <f t="shared" si="0"/>
        <v>3</v>
      </c>
      <c r="Q12" s="49">
        <v>8.16</v>
      </c>
      <c r="R12" s="79">
        <f t="shared" si="1"/>
        <v>20.342880000000001</v>
      </c>
      <c r="S12" s="49">
        <v>0.27</v>
      </c>
      <c r="T12" s="50">
        <f>S12*G12/1000*P12</f>
        <v>0.6731100000000001</v>
      </c>
      <c r="U12" s="109">
        <v>1</v>
      </c>
    </row>
    <row r="13" spans="1:21" s="37" customFormat="1" x14ac:dyDescent="0.25">
      <c r="B13" s="38">
        <v>6</v>
      </c>
      <c r="C13" s="39" t="s">
        <v>70</v>
      </c>
      <c r="D13" s="39" t="s">
        <v>43</v>
      </c>
      <c r="E13" s="40">
        <v>8</v>
      </c>
      <c r="F13" s="41">
        <v>130</v>
      </c>
      <c r="G13" s="42">
        <v>140</v>
      </c>
      <c r="H13" s="43">
        <v>1.4999999999999999E-2</v>
      </c>
      <c r="I13" s="44">
        <f>Q13*H13</f>
        <v>0.96</v>
      </c>
      <c r="J13" s="46" t="s">
        <v>96</v>
      </c>
      <c r="K13" s="46"/>
      <c r="L13" s="47" t="s">
        <v>1</v>
      </c>
      <c r="M13" s="40" t="s">
        <v>0</v>
      </c>
      <c r="N13" s="40">
        <v>1</v>
      </c>
      <c r="O13" s="40">
        <v>6</v>
      </c>
      <c r="P13" s="48">
        <f t="shared" si="0"/>
        <v>6</v>
      </c>
      <c r="Q13" s="49">
        <v>64</v>
      </c>
      <c r="R13" s="79">
        <f t="shared" si="1"/>
        <v>5.76</v>
      </c>
      <c r="S13" s="49">
        <v>2</v>
      </c>
      <c r="T13" s="50">
        <f>S13*H13*P13</f>
        <v>0.18</v>
      </c>
      <c r="U13" s="109">
        <v>1</v>
      </c>
    </row>
    <row r="14" spans="1:21" s="37" customFormat="1" x14ac:dyDescent="0.25">
      <c r="B14" s="38">
        <v>7</v>
      </c>
      <c r="C14" s="39" t="s">
        <v>72</v>
      </c>
      <c r="D14" s="39" t="s">
        <v>87</v>
      </c>
      <c r="E14" s="40">
        <v>6</v>
      </c>
      <c r="F14" s="41">
        <v>1931</v>
      </c>
      <c r="G14" s="42">
        <v>3961</v>
      </c>
      <c r="H14" s="43">
        <f>F14/1000*G14/1000</f>
        <v>7.6486909999999995</v>
      </c>
      <c r="I14" s="44">
        <f>Q14*H14</f>
        <v>367.13716799999997</v>
      </c>
      <c r="J14" s="46" t="s">
        <v>96</v>
      </c>
      <c r="K14" s="46"/>
      <c r="L14" s="47" t="s">
        <v>1</v>
      </c>
      <c r="M14" s="40" t="s">
        <v>0</v>
      </c>
      <c r="N14" s="40">
        <v>1</v>
      </c>
      <c r="O14" s="40">
        <v>1</v>
      </c>
      <c r="P14" s="48">
        <f t="shared" si="0"/>
        <v>1</v>
      </c>
      <c r="Q14" s="49">
        <v>48</v>
      </c>
      <c r="R14" s="79">
        <f t="shared" si="1"/>
        <v>367.13716799999997</v>
      </c>
      <c r="S14" s="49">
        <v>2</v>
      </c>
      <c r="T14" s="50">
        <f>S14*H14*P14</f>
        <v>15.297381999999999</v>
      </c>
      <c r="U14" s="109">
        <v>1</v>
      </c>
    </row>
    <row r="15" spans="1:21" x14ac:dyDescent="0.25">
      <c r="A15" s="2"/>
      <c r="B15" s="38">
        <v>8</v>
      </c>
      <c r="C15" s="39" t="s">
        <v>71</v>
      </c>
      <c r="D15" s="39" t="s">
        <v>89</v>
      </c>
      <c r="E15" s="40">
        <v>10</v>
      </c>
      <c r="F15" s="41">
        <v>100</v>
      </c>
      <c r="G15" s="42">
        <v>4157</v>
      </c>
      <c r="H15" s="43">
        <f>F15/1000*G15/1000</f>
        <v>0.41570000000000007</v>
      </c>
      <c r="I15" s="44">
        <f>Q15*H15</f>
        <v>33.256000000000007</v>
      </c>
      <c r="J15" s="46" t="s">
        <v>96</v>
      </c>
      <c r="K15" s="46"/>
      <c r="L15" s="41" t="s">
        <v>1</v>
      </c>
      <c r="M15" s="40" t="s">
        <v>0</v>
      </c>
      <c r="N15" s="40">
        <v>1</v>
      </c>
      <c r="O15" s="40">
        <v>1</v>
      </c>
      <c r="P15" s="48">
        <f t="shared" si="0"/>
        <v>1</v>
      </c>
      <c r="Q15" s="49">
        <v>80</v>
      </c>
      <c r="R15" s="79">
        <f t="shared" si="1"/>
        <v>33.256000000000007</v>
      </c>
      <c r="S15" s="49">
        <v>2</v>
      </c>
      <c r="T15" s="50">
        <f>S15*H15*P15</f>
        <v>0.83140000000000014</v>
      </c>
      <c r="U15" s="109">
        <v>1</v>
      </c>
    </row>
    <row r="16" spans="1:21" x14ac:dyDescent="0.25">
      <c r="A16" s="2"/>
      <c r="B16" s="38">
        <v>9</v>
      </c>
      <c r="C16" s="39" t="s">
        <v>77</v>
      </c>
      <c r="D16" s="39" t="s">
        <v>89</v>
      </c>
      <c r="E16" s="40">
        <v>10</v>
      </c>
      <c r="F16" s="41">
        <v>90</v>
      </c>
      <c r="G16" s="42">
        <v>110</v>
      </c>
      <c r="H16" s="43">
        <v>7.7999999999999996E-3</v>
      </c>
      <c r="I16" s="44">
        <f>Q16*H16</f>
        <v>0.624</v>
      </c>
      <c r="J16" s="46" t="s">
        <v>96</v>
      </c>
      <c r="K16" s="46"/>
      <c r="L16" s="41"/>
      <c r="M16" s="40" t="s">
        <v>0</v>
      </c>
      <c r="N16" s="40">
        <v>1</v>
      </c>
      <c r="O16" s="40">
        <v>9</v>
      </c>
      <c r="P16" s="48">
        <f t="shared" ref="P16:P29" si="3">N16*O16</f>
        <v>9</v>
      </c>
      <c r="Q16" s="49">
        <v>80</v>
      </c>
      <c r="R16" s="79">
        <f t="shared" si="1"/>
        <v>5.6159999999999997</v>
      </c>
      <c r="S16" s="49">
        <v>2</v>
      </c>
      <c r="T16" s="50">
        <f>S16*H16*P16</f>
        <v>0.1404</v>
      </c>
      <c r="U16" s="109">
        <v>1</v>
      </c>
    </row>
    <row r="17" spans="1:21" x14ac:dyDescent="0.25">
      <c r="A17" s="2"/>
      <c r="B17" s="38">
        <v>10</v>
      </c>
      <c r="C17" s="39" t="s">
        <v>73</v>
      </c>
      <c r="D17" s="39" t="s">
        <v>90</v>
      </c>
      <c r="E17" s="40">
        <v>6</v>
      </c>
      <c r="F17" s="41">
        <v>80</v>
      </c>
      <c r="G17" s="42">
        <v>3860</v>
      </c>
      <c r="H17" s="43">
        <f>F17/1000*G17/1000</f>
        <v>0.30880000000000002</v>
      </c>
      <c r="I17" s="44">
        <f t="shared" ref="I17:I19" si="4">Q17*G17/1000</f>
        <v>14.552200000000001</v>
      </c>
      <c r="J17" s="46" t="s">
        <v>97</v>
      </c>
      <c r="K17" s="46"/>
      <c r="L17" s="47">
        <v>1.4300999999999999</v>
      </c>
      <c r="M17" s="40" t="s">
        <v>0</v>
      </c>
      <c r="N17" s="40">
        <v>1</v>
      </c>
      <c r="O17" s="40">
        <v>1</v>
      </c>
      <c r="P17" s="48">
        <f t="shared" si="3"/>
        <v>1</v>
      </c>
      <c r="Q17" s="49">
        <v>3.77</v>
      </c>
      <c r="R17" s="79">
        <f t="shared" si="1"/>
        <v>14.552200000000001</v>
      </c>
      <c r="S17" s="49" t="s">
        <v>1</v>
      </c>
      <c r="T17" s="50"/>
      <c r="U17" s="109">
        <v>1</v>
      </c>
    </row>
    <row r="18" spans="1:21" x14ac:dyDescent="0.25">
      <c r="A18" s="2"/>
      <c r="B18" s="38">
        <v>11</v>
      </c>
      <c r="C18" s="53" t="s">
        <v>76</v>
      </c>
      <c r="D18" s="39" t="s">
        <v>91</v>
      </c>
      <c r="E18" s="54">
        <v>6</v>
      </c>
      <c r="F18" s="55">
        <v>60</v>
      </c>
      <c r="G18" s="56">
        <v>2050</v>
      </c>
      <c r="H18" s="43">
        <f>F18/1000*G18/1000</f>
        <v>0.123</v>
      </c>
      <c r="I18" s="44">
        <f t="shared" si="4"/>
        <v>5.8014999999999999</v>
      </c>
      <c r="J18" s="46" t="s">
        <v>97</v>
      </c>
      <c r="K18" s="46"/>
      <c r="L18" s="47">
        <v>1.4300999999999999</v>
      </c>
      <c r="M18" s="40" t="s">
        <v>0</v>
      </c>
      <c r="N18" s="40">
        <v>1</v>
      </c>
      <c r="O18" s="40">
        <v>2</v>
      </c>
      <c r="P18" s="48">
        <f t="shared" si="3"/>
        <v>2</v>
      </c>
      <c r="Q18" s="60">
        <v>2.83</v>
      </c>
      <c r="R18" s="79">
        <f t="shared" si="1"/>
        <v>11.603</v>
      </c>
      <c r="S18" s="60" t="s">
        <v>1</v>
      </c>
      <c r="T18" s="61"/>
      <c r="U18" s="109">
        <v>1</v>
      </c>
    </row>
    <row r="19" spans="1:21" x14ac:dyDescent="0.25">
      <c r="A19" s="2"/>
      <c r="B19" s="38">
        <v>12</v>
      </c>
      <c r="C19" s="53" t="s">
        <v>74</v>
      </c>
      <c r="D19" s="53" t="s">
        <v>92</v>
      </c>
      <c r="E19" s="54">
        <v>8</v>
      </c>
      <c r="F19" s="55"/>
      <c r="G19" s="56">
        <v>1755</v>
      </c>
      <c r="H19" s="57"/>
      <c r="I19" s="44">
        <f t="shared" si="4"/>
        <v>15.426449999999999</v>
      </c>
      <c r="J19" s="46" t="s">
        <v>96</v>
      </c>
      <c r="K19" s="46"/>
      <c r="L19" s="55"/>
      <c r="M19" s="40" t="s">
        <v>0</v>
      </c>
      <c r="N19" s="40">
        <v>1</v>
      </c>
      <c r="O19" s="40">
        <v>2</v>
      </c>
      <c r="P19" s="48">
        <f t="shared" si="3"/>
        <v>2</v>
      </c>
      <c r="Q19" s="60">
        <v>8.7899999999999991</v>
      </c>
      <c r="R19" s="79">
        <f t="shared" si="1"/>
        <v>30.852899999999998</v>
      </c>
      <c r="S19" s="60">
        <v>0.28999999999999998</v>
      </c>
      <c r="T19" s="61"/>
      <c r="U19" s="109">
        <v>1</v>
      </c>
    </row>
    <row r="20" spans="1:21" x14ac:dyDescent="0.25">
      <c r="A20" s="2"/>
      <c r="B20" s="38">
        <v>13</v>
      </c>
      <c r="C20" s="53" t="s">
        <v>75</v>
      </c>
      <c r="D20" s="53" t="s">
        <v>43</v>
      </c>
      <c r="E20" s="54">
        <v>8</v>
      </c>
      <c r="F20" s="55">
        <v>50</v>
      </c>
      <c r="G20" s="56">
        <v>150</v>
      </c>
      <c r="H20" s="57">
        <v>5.7999999999999996E-3</v>
      </c>
      <c r="I20" s="44">
        <f>Q20*H20</f>
        <v>0.37119999999999997</v>
      </c>
      <c r="J20" s="46" t="s">
        <v>96</v>
      </c>
      <c r="K20" s="46"/>
      <c r="L20" s="55"/>
      <c r="M20" s="40" t="s">
        <v>0</v>
      </c>
      <c r="N20" s="40">
        <v>2</v>
      </c>
      <c r="O20" s="40">
        <v>4</v>
      </c>
      <c r="P20" s="48">
        <f t="shared" si="3"/>
        <v>8</v>
      </c>
      <c r="Q20" s="60">
        <v>64</v>
      </c>
      <c r="R20" s="79">
        <f t="shared" si="1"/>
        <v>2.9695999999999998</v>
      </c>
      <c r="S20" s="60">
        <v>2</v>
      </c>
      <c r="T20" s="50">
        <f>S20*H20*P20</f>
        <v>9.2799999999999994E-2</v>
      </c>
      <c r="U20" s="109">
        <v>1</v>
      </c>
    </row>
    <row r="21" spans="1:21" x14ac:dyDescent="0.25">
      <c r="A21" s="2"/>
      <c r="B21" s="38">
        <v>14</v>
      </c>
      <c r="C21" s="53" t="s">
        <v>78</v>
      </c>
      <c r="D21" s="53" t="s">
        <v>43</v>
      </c>
      <c r="E21" s="54">
        <v>8</v>
      </c>
      <c r="F21" s="55">
        <v>50</v>
      </c>
      <c r="G21" s="56">
        <v>105</v>
      </c>
      <c r="H21" s="43">
        <f>F21/1000*G21/1000</f>
        <v>5.2500000000000003E-3</v>
      </c>
      <c r="I21" s="44">
        <f>Q21*H21</f>
        <v>0.33600000000000002</v>
      </c>
      <c r="J21" s="46" t="s">
        <v>96</v>
      </c>
      <c r="K21" s="46"/>
      <c r="L21" s="55"/>
      <c r="M21" s="40" t="s">
        <v>0</v>
      </c>
      <c r="N21" s="40">
        <v>2</v>
      </c>
      <c r="O21" s="40">
        <v>1</v>
      </c>
      <c r="P21" s="48">
        <f t="shared" si="3"/>
        <v>2</v>
      </c>
      <c r="Q21" s="60">
        <v>64</v>
      </c>
      <c r="R21" s="79">
        <f t="shared" si="1"/>
        <v>0.67200000000000004</v>
      </c>
      <c r="S21" s="60">
        <v>2</v>
      </c>
      <c r="T21" s="50">
        <f>S21*H21*P21</f>
        <v>2.1000000000000001E-2</v>
      </c>
      <c r="U21" s="109">
        <v>1</v>
      </c>
    </row>
    <row r="22" spans="1:21" x14ac:dyDescent="0.25">
      <c r="A22" s="2"/>
      <c r="B22" s="38">
        <v>15</v>
      </c>
      <c r="C22" s="53" t="s">
        <v>79</v>
      </c>
      <c r="D22" s="53" t="s">
        <v>93</v>
      </c>
      <c r="E22" s="54">
        <v>16</v>
      </c>
      <c r="F22" s="55">
        <v>140</v>
      </c>
      <c r="G22" s="56">
        <v>187</v>
      </c>
      <c r="H22" s="43">
        <f>F22/1000*G22/1000</f>
        <v>2.6180000000000002E-2</v>
      </c>
      <c r="I22" s="44">
        <f>Q22*H22</f>
        <v>3.3510400000000002</v>
      </c>
      <c r="J22" s="46" t="s">
        <v>97</v>
      </c>
      <c r="K22" s="46"/>
      <c r="L22" s="55" t="s">
        <v>98</v>
      </c>
      <c r="M22" s="40" t="s">
        <v>0</v>
      </c>
      <c r="N22" s="40">
        <v>1</v>
      </c>
      <c r="O22" s="40">
        <v>2</v>
      </c>
      <c r="P22" s="48">
        <f t="shared" si="3"/>
        <v>2</v>
      </c>
      <c r="Q22" s="60">
        <v>128</v>
      </c>
      <c r="R22" s="79">
        <f t="shared" si="1"/>
        <v>6.7020800000000005</v>
      </c>
      <c r="S22" s="60">
        <v>2</v>
      </c>
      <c r="T22" s="50">
        <f>S22*H22*P22</f>
        <v>0.10472000000000001</v>
      </c>
      <c r="U22" s="109">
        <v>1</v>
      </c>
    </row>
    <row r="23" spans="1:21" x14ac:dyDescent="0.25">
      <c r="A23" s="2"/>
      <c r="B23" s="38">
        <v>16</v>
      </c>
      <c r="C23" s="53" t="s">
        <v>80</v>
      </c>
      <c r="D23" s="53" t="s">
        <v>94</v>
      </c>
      <c r="E23" s="54">
        <v>15</v>
      </c>
      <c r="F23" s="55"/>
      <c r="G23" s="56">
        <v>2060</v>
      </c>
      <c r="H23" s="57"/>
      <c r="I23" s="44">
        <f t="shared" ref="I23:I24" si="5">Q23*G23/1000</f>
        <v>4.6967999999999996</v>
      </c>
      <c r="J23" s="46" t="s">
        <v>97</v>
      </c>
      <c r="K23" s="46"/>
      <c r="L23" s="55" t="s">
        <v>50</v>
      </c>
      <c r="M23" s="40" t="s">
        <v>0</v>
      </c>
      <c r="N23" s="40">
        <v>1</v>
      </c>
      <c r="O23" s="40">
        <v>2</v>
      </c>
      <c r="P23" s="48">
        <f t="shared" si="3"/>
        <v>2</v>
      </c>
      <c r="Q23" s="60">
        <v>2.2799999999999998</v>
      </c>
      <c r="R23" s="79">
        <f t="shared" si="1"/>
        <v>9.3935999999999993</v>
      </c>
      <c r="S23" s="60" t="s">
        <v>1</v>
      </c>
      <c r="T23" s="61"/>
      <c r="U23" s="109">
        <v>1</v>
      </c>
    </row>
    <row r="24" spans="1:21" x14ac:dyDescent="0.25">
      <c r="A24" s="2"/>
      <c r="B24" s="38">
        <v>17</v>
      </c>
      <c r="C24" s="53" t="s">
        <v>81</v>
      </c>
      <c r="D24" s="53" t="s">
        <v>95</v>
      </c>
      <c r="E24" s="54">
        <v>20</v>
      </c>
      <c r="F24" s="55"/>
      <c r="G24" s="56">
        <v>4245</v>
      </c>
      <c r="H24" s="57"/>
      <c r="I24" s="44">
        <f t="shared" si="5"/>
        <v>11.206800000000001</v>
      </c>
      <c r="J24" s="46" t="s">
        <v>97</v>
      </c>
      <c r="K24" s="46"/>
      <c r="L24" s="55" t="s">
        <v>50</v>
      </c>
      <c r="M24" s="40" t="s">
        <v>0</v>
      </c>
      <c r="N24" s="40">
        <v>1</v>
      </c>
      <c r="O24" s="40">
        <v>1</v>
      </c>
      <c r="P24" s="48">
        <f t="shared" si="3"/>
        <v>1</v>
      </c>
      <c r="Q24" s="60">
        <v>2.64</v>
      </c>
      <c r="R24" s="79">
        <f t="shared" si="1"/>
        <v>11.206800000000001</v>
      </c>
      <c r="S24" s="60" t="s">
        <v>1</v>
      </c>
      <c r="T24" s="61"/>
      <c r="U24" s="109">
        <v>1</v>
      </c>
    </row>
    <row r="25" spans="1:21" x14ac:dyDescent="0.25">
      <c r="A25" s="2"/>
      <c r="B25" s="38">
        <v>18</v>
      </c>
      <c r="C25" s="53" t="s">
        <v>84</v>
      </c>
      <c r="D25" s="53"/>
      <c r="E25" s="54"/>
      <c r="F25" s="55"/>
      <c r="G25" s="56">
        <v>80</v>
      </c>
      <c r="H25" s="57"/>
      <c r="I25" s="44"/>
      <c r="J25" s="46" t="s">
        <v>97</v>
      </c>
      <c r="K25" s="46"/>
      <c r="L25" s="55" t="s">
        <v>44</v>
      </c>
      <c r="M25" s="40" t="s">
        <v>0</v>
      </c>
      <c r="N25" s="40">
        <v>1</v>
      </c>
      <c r="O25" s="40">
        <v>2</v>
      </c>
      <c r="P25" s="48">
        <f t="shared" si="3"/>
        <v>2</v>
      </c>
      <c r="Q25" s="82">
        <v>0.14499999999999999</v>
      </c>
      <c r="R25" s="79">
        <f t="shared" si="1"/>
        <v>0</v>
      </c>
      <c r="S25" s="60" t="s">
        <v>1</v>
      </c>
      <c r="T25" s="61"/>
      <c r="U25" s="109">
        <v>1</v>
      </c>
    </row>
    <row r="26" spans="1:21" x14ac:dyDescent="0.25">
      <c r="A26" s="2"/>
      <c r="B26" s="38">
        <v>19</v>
      </c>
      <c r="C26" s="53" t="s">
        <v>85</v>
      </c>
      <c r="D26" s="53"/>
      <c r="E26" s="54"/>
      <c r="F26" s="55"/>
      <c r="G26" s="56">
        <v>65</v>
      </c>
      <c r="H26" s="57"/>
      <c r="I26" s="44"/>
      <c r="J26" s="46" t="s">
        <v>97</v>
      </c>
      <c r="K26" s="46"/>
      <c r="L26" s="55" t="s">
        <v>44</v>
      </c>
      <c r="M26" s="40" t="s">
        <v>0</v>
      </c>
      <c r="N26" s="40">
        <v>1</v>
      </c>
      <c r="O26" s="40">
        <v>26</v>
      </c>
      <c r="P26" s="48">
        <f t="shared" si="3"/>
        <v>26</v>
      </c>
      <c r="Q26" s="82">
        <v>0.124</v>
      </c>
      <c r="R26" s="79">
        <f t="shared" si="1"/>
        <v>0</v>
      </c>
      <c r="S26" s="60" t="s">
        <v>1</v>
      </c>
      <c r="T26" s="61"/>
      <c r="U26" s="109">
        <v>1</v>
      </c>
    </row>
    <row r="27" spans="1:21" x14ac:dyDescent="0.25">
      <c r="A27" s="2"/>
      <c r="B27" s="38">
        <v>20</v>
      </c>
      <c r="C27" s="53" t="s">
        <v>86</v>
      </c>
      <c r="D27" s="53"/>
      <c r="E27" s="54"/>
      <c r="F27" s="55"/>
      <c r="G27" s="56">
        <v>60</v>
      </c>
      <c r="H27" s="57"/>
      <c r="I27" s="44"/>
      <c r="J27" s="46" t="s">
        <v>97</v>
      </c>
      <c r="K27" s="46"/>
      <c r="L27" s="55" t="s">
        <v>44</v>
      </c>
      <c r="M27" s="40" t="s">
        <v>0</v>
      </c>
      <c r="N27" s="40">
        <v>2</v>
      </c>
      <c r="O27" s="40">
        <v>14</v>
      </c>
      <c r="P27" s="48">
        <f t="shared" si="3"/>
        <v>28</v>
      </c>
      <c r="Q27" s="82">
        <v>0.11899999999999999</v>
      </c>
      <c r="R27" s="79">
        <f t="shared" si="1"/>
        <v>0</v>
      </c>
      <c r="S27" s="60"/>
      <c r="T27" s="61"/>
      <c r="U27" s="109">
        <v>1</v>
      </c>
    </row>
    <row r="28" spans="1:21" x14ac:dyDescent="0.25">
      <c r="A28" s="2"/>
      <c r="B28" s="38">
        <v>21</v>
      </c>
      <c r="C28" s="53" t="s">
        <v>82</v>
      </c>
      <c r="D28" s="53"/>
      <c r="E28" s="54"/>
      <c r="F28" s="55"/>
      <c r="G28" s="56"/>
      <c r="H28" s="57"/>
      <c r="I28" s="44"/>
      <c r="J28" s="46" t="s">
        <v>97</v>
      </c>
      <c r="K28" s="46"/>
      <c r="L28" s="55" t="s">
        <v>49</v>
      </c>
      <c r="M28" s="40" t="s">
        <v>0</v>
      </c>
      <c r="N28" s="40">
        <v>1</v>
      </c>
      <c r="O28" s="40">
        <v>56</v>
      </c>
      <c r="P28" s="48">
        <f t="shared" si="3"/>
        <v>56</v>
      </c>
      <c r="Q28" s="82">
        <v>5.6000000000000001E-2</v>
      </c>
      <c r="R28" s="79">
        <f t="shared" si="1"/>
        <v>0</v>
      </c>
      <c r="S28" s="60"/>
      <c r="T28" s="61"/>
      <c r="U28" s="109">
        <v>1</v>
      </c>
    </row>
    <row r="29" spans="1:21" x14ac:dyDescent="0.25">
      <c r="A29" s="2"/>
      <c r="B29" s="38">
        <v>22</v>
      </c>
      <c r="C29" s="53" t="s">
        <v>83</v>
      </c>
      <c r="D29" s="53"/>
      <c r="E29" s="54"/>
      <c r="F29" s="55"/>
      <c r="G29" s="56"/>
      <c r="H29" s="57"/>
      <c r="I29" s="44"/>
      <c r="J29" s="46" t="s">
        <v>97</v>
      </c>
      <c r="K29" s="46"/>
      <c r="L29" s="55" t="s">
        <v>49</v>
      </c>
      <c r="M29" s="40" t="s">
        <v>0</v>
      </c>
      <c r="N29" s="40">
        <v>1</v>
      </c>
      <c r="O29" s="40">
        <v>56</v>
      </c>
      <c r="P29" s="48">
        <f t="shared" si="3"/>
        <v>56</v>
      </c>
      <c r="Q29" s="82">
        <v>0.01</v>
      </c>
      <c r="R29" s="79">
        <f t="shared" si="1"/>
        <v>0</v>
      </c>
      <c r="S29" s="60"/>
      <c r="T29" s="61"/>
      <c r="U29" s="109">
        <v>1</v>
      </c>
    </row>
    <row r="30" spans="1:21" ht="15.75" thickBot="1" x14ac:dyDescent="0.3">
      <c r="A30" s="2"/>
      <c r="B30" s="52"/>
      <c r="C30" s="53"/>
      <c r="D30" s="53"/>
      <c r="E30" s="54"/>
      <c r="F30" s="55"/>
      <c r="G30" s="56"/>
      <c r="H30" s="57"/>
      <c r="I30" s="44"/>
      <c r="J30" s="45"/>
      <c r="K30" s="58"/>
      <c r="L30" s="55"/>
      <c r="M30" s="54"/>
      <c r="N30" s="54"/>
      <c r="O30" s="54"/>
      <c r="P30" s="59"/>
      <c r="Q30" s="60"/>
      <c r="R30" s="80"/>
      <c r="S30" s="60"/>
      <c r="T30" s="61"/>
      <c r="U30" s="109"/>
    </row>
    <row r="31" spans="1:21" ht="16.5" thickTop="1" thickBot="1" x14ac:dyDescent="0.3">
      <c r="A31" s="2"/>
      <c r="B31" s="279" t="s">
        <v>41</v>
      </c>
      <c r="C31" s="280"/>
      <c r="D31" s="140"/>
      <c r="E31" s="62"/>
      <c r="F31" s="63"/>
      <c r="G31" s="64"/>
      <c r="H31" s="64" t="s">
        <v>1</v>
      </c>
      <c r="I31" s="65"/>
      <c r="J31" s="66"/>
      <c r="K31" s="63"/>
      <c r="L31" s="62"/>
      <c r="M31" s="62"/>
      <c r="N31" s="62"/>
      <c r="O31" s="62"/>
      <c r="P31" s="62"/>
      <c r="Q31" s="67"/>
      <c r="R31" s="81">
        <f>SUM(R8:R30)</f>
        <v>1073.1929279999999</v>
      </c>
      <c r="S31" s="67"/>
      <c r="T31" s="68">
        <f>SUM(T8:T30)</f>
        <v>29.140201999999995</v>
      </c>
      <c r="U31" s="76"/>
    </row>
    <row r="32" spans="1:21" ht="16.5" thickTop="1" thickBot="1" x14ac:dyDescent="0.3">
      <c r="A32" s="2"/>
      <c r="B32" s="288" t="s">
        <v>42</v>
      </c>
      <c r="C32" s="289"/>
      <c r="D32" s="140"/>
      <c r="E32" s="62"/>
      <c r="F32" s="63"/>
      <c r="G32" s="64"/>
      <c r="H32" s="64" t="s">
        <v>1</v>
      </c>
      <c r="I32" s="65"/>
      <c r="J32" s="66"/>
      <c r="K32" s="63"/>
      <c r="L32" s="62"/>
      <c r="M32" s="62"/>
      <c r="N32" s="62"/>
      <c r="O32" s="62"/>
      <c r="P32" s="62">
        <v>9</v>
      </c>
      <c r="Q32" s="67"/>
      <c r="R32" s="81" t="s">
        <v>1</v>
      </c>
      <c r="S32" s="67"/>
      <c r="T32" s="68">
        <f>T31*P32</f>
        <v>262.26181799999995</v>
      </c>
      <c r="U32" s="76"/>
    </row>
    <row r="33" spans="1:21" x14ac:dyDescent="0.25">
      <c r="A33" s="2"/>
      <c r="B33" s="52"/>
      <c r="C33" s="53"/>
      <c r="D33" s="53"/>
      <c r="E33" s="54"/>
      <c r="F33" s="55"/>
      <c r="G33" s="56"/>
      <c r="H33" s="57"/>
      <c r="I33" s="44"/>
      <c r="J33" s="46"/>
      <c r="K33" s="58"/>
      <c r="L33" s="55"/>
      <c r="M33" s="54"/>
      <c r="N33" s="54"/>
      <c r="O33" s="54"/>
      <c r="P33" s="59"/>
      <c r="Q33" s="82"/>
      <c r="R33" s="80"/>
      <c r="S33" s="60"/>
      <c r="T33" s="61"/>
      <c r="U33" s="109"/>
    </row>
    <row r="34" spans="1:21" x14ac:dyDescent="0.25">
      <c r="A34" s="2"/>
      <c r="B34" s="52"/>
      <c r="C34" s="84" t="s">
        <v>185</v>
      </c>
      <c r="D34" s="53"/>
      <c r="E34" s="54"/>
      <c r="F34" s="55"/>
      <c r="G34" s="56"/>
      <c r="H34" s="57"/>
      <c r="I34" s="44"/>
      <c r="J34" s="46"/>
      <c r="K34" s="58"/>
      <c r="L34" s="55"/>
      <c r="M34" s="54"/>
      <c r="N34" s="54"/>
      <c r="O34" s="54"/>
      <c r="P34" s="59"/>
      <c r="Q34" s="82"/>
      <c r="R34" s="80"/>
      <c r="S34" s="60"/>
      <c r="T34" s="61"/>
      <c r="U34" s="109"/>
    </row>
    <row r="35" spans="1:21" x14ac:dyDescent="0.25">
      <c r="A35" s="2"/>
      <c r="B35" s="38">
        <v>23</v>
      </c>
      <c r="C35" s="53" t="s">
        <v>197</v>
      </c>
      <c r="D35" s="53" t="s">
        <v>186</v>
      </c>
      <c r="E35" s="54" t="s">
        <v>1</v>
      </c>
      <c r="F35" s="55"/>
      <c r="G35" s="56">
        <v>2720</v>
      </c>
      <c r="H35" s="57"/>
      <c r="I35" s="44" t="e">
        <f>G35/1000*2*Q35+#REF!</f>
        <v>#REF!</v>
      </c>
      <c r="J35" s="46" t="s">
        <v>192</v>
      </c>
      <c r="K35" s="46" t="s">
        <v>187</v>
      </c>
      <c r="L35" s="55" t="s">
        <v>188</v>
      </c>
      <c r="M35" s="40" t="s">
        <v>0</v>
      </c>
      <c r="N35" s="40">
        <v>3</v>
      </c>
      <c r="O35" s="40">
        <v>1</v>
      </c>
      <c r="P35" s="48">
        <f t="shared" ref="P35" si="6">N35*O35</f>
        <v>3</v>
      </c>
      <c r="Q35" s="60">
        <v>3.8</v>
      </c>
      <c r="R35" s="79" t="e">
        <f>I35*P35*U35</f>
        <v>#REF!</v>
      </c>
      <c r="S35" s="60" t="s">
        <v>1</v>
      </c>
      <c r="T35" s="61"/>
      <c r="U35" s="109">
        <v>1</v>
      </c>
    </row>
    <row r="36" spans="1:21" x14ac:dyDescent="0.25">
      <c r="A36" s="2"/>
      <c r="B36" s="38">
        <v>24</v>
      </c>
      <c r="C36" s="53" t="s">
        <v>196</v>
      </c>
      <c r="D36" s="53" t="s">
        <v>186</v>
      </c>
      <c r="E36" s="54" t="s">
        <v>1</v>
      </c>
      <c r="F36" s="55"/>
      <c r="G36" s="56">
        <v>1938</v>
      </c>
      <c r="H36" s="57"/>
      <c r="I36" s="44" t="e">
        <f>G36/1000*2*Q36+#REF!</f>
        <v>#REF!</v>
      </c>
      <c r="J36" s="46" t="s">
        <v>193</v>
      </c>
      <c r="K36" s="46" t="s">
        <v>187</v>
      </c>
      <c r="L36" s="55" t="s">
        <v>188</v>
      </c>
      <c r="M36" s="40" t="s">
        <v>0</v>
      </c>
      <c r="N36" s="40">
        <v>1</v>
      </c>
      <c r="O36" s="40">
        <v>1</v>
      </c>
      <c r="P36" s="48">
        <f t="shared" ref="P36" si="7">N36*O36</f>
        <v>1</v>
      </c>
      <c r="Q36" s="60">
        <v>3.8</v>
      </c>
      <c r="R36" s="79" t="e">
        <f>I36*P36*U36</f>
        <v>#REF!</v>
      </c>
      <c r="S36" s="60" t="s">
        <v>1</v>
      </c>
      <c r="T36" s="61"/>
      <c r="U36" s="109">
        <v>1</v>
      </c>
    </row>
    <row r="37" spans="1:21" x14ac:dyDescent="0.25">
      <c r="A37" s="2"/>
      <c r="B37" s="38">
        <v>25</v>
      </c>
      <c r="C37" s="53" t="s">
        <v>190</v>
      </c>
      <c r="D37" s="53" t="s">
        <v>191</v>
      </c>
      <c r="E37" s="54">
        <v>20</v>
      </c>
      <c r="F37" s="55"/>
      <c r="G37" s="56">
        <v>4245</v>
      </c>
      <c r="H37" s="57"/>
      <c r="I37" s="44">
        <f>Q37</f>
        <v>1.3</v>
      </c>
      <c r="J37" s="46" t="s">
        <v>1</v>
      </c>
      <c r="K37" s="46"/>
      <c r="L37" s="55" t="s">
        <v>189</v>
      </c>
      <c r="M37" s="40" t="s">
        <v>0</v>
      </c>
      <c r="N37" s="40">
        <v>4</v>
      </c>
      <c r="O37" s="40">
        <v>2</v>
      </c>
      <c r="P37" s="48">
        <f>N37*O37</f>
        <v>8</v>
      </c>
      <c r="Q37" s="60">
        <v>1.3</v>
      </c>
      <c r="R37" s="79">
        <f>I37*P37*U37</f>
        <v>10.4</v>
      </c>
      <c r="S37" s="60" t="s">
        <v>1</v>
      </c>
      <c r="T37" s="61"/>
      <c r="U37" s="109">
        <v>1</v>
      </c>
    </row>
    <row r="38" spans="1:21" ht="15.75" thickBot="1" x14ac:dyDescent="0.3">
      <c r="A38" s="2"/>
      <c r="B38" s="150"/>
      <c r="C38" s="127"/>
      <c r="D38" s="127"/>
      <c r="E38" s="128"/>
      <c r="F38" s="129"/>
      <c r="G38" s="130"/>
      <c r="H38" s="131"/>
      <c r="I38" s="132"/>
      <c r="J38" s="151"/>
      <c r="K38" s="151"/>
      <c r="L38" s="129"/>
      <c r="M38" s="152"/>
      <c r="N38" s="152"/>
      <c r="O38" s="152"/>
      <c r="P38" s="153"/>
      <c r="Q38" s="136"/>
      <c r="R38" s="154"/>
      <c r="S38" s="138"/>
      <c r="T38" s="139"/>
      <c r="U38" s="109"/>
    </row>
    <row r="39" spans="1:21" x14ac:dyDescent="0.25">
      <c r="B39" s="14"/>
      <c r="C39" s="27"/>
      <c r="D39" s="27"/>
    </row>
    <row r="40" spans="1:21" s="19" customFormat="1" ht="16.5" thickBot="1" x14ac:dyDescent="0.3">
      <c r="B40" s="21" t="str">
        <f>ID!D7</f>
        <v>část</v>
      </c>
      <c r="C40" s="21" t="s">
        <v>100</v>
      </c>
      <c r="D40" s="21"/>
      <c r="E40" s="22"/>
      <c r="F40" s="20"/>
      <c r="G40" s="23"/>
      <c r="H40" s="23"/>
      <c r="I40" s="23"/>
      <c r="J40" s="24"/>
      <c r="K40" s="20"/>
      <c r="L40" s="22"/>
      <c r="M40" s="22"/>
      <c r="N40" s="22"/>
      <c r="O40" s="22"/>
      <c r="P40" s="22"/>
      <c r="Q40" s="25"/>
      <c r="R40" s="26"/>
      <c r="S40" s="25"/>
      <c r="T40" s="26"/>
      <c r="U40" s="26"/>
    </row>
    <row r="41" spans="1:21" ht="15.75" customHeight="1" x14ac:dyDescent="0.25">
      <c r="A41" s="2"/>
      <c r="B41" s="281" t="s">
        <v>17</v>
      </c>
      <c r="C41" s="30" t="s">
        <v>18</v>
      </c>
      <c r="D41" s="30" t="s">
        <v>19</v>
      </c>
      <c r="E41" s="30" t="s">
        <v>20</v>
      </c>
      <c r="F41" s="88" t="s">
        <v>21</v>
      </c>
      <c r="G41" s="88" t="s">
        <v>22</v>
      </c>
      <c r="H41" s="88" t="s">
        <v>2</v>
      </c>
      <c r="I41" s="88" t="s">
        <v>23</v>
      </c>
      <c r="J41" s="283" t="s">
        <v>24</v>
      </c>
      <c r="K41" s="274" t="s">
        <v>25</v>
      </c>
      <c r="L41" s="30" t="s">
        <v>19</v>
      </c>
      <c r="M41" s="30" t="s">
        <v>26</v>
      </c>
      <c r="N41" s="276" t="s">
        <v>27</v>
      </c>
      <c r="O41" s="277"/>
      <c r="P41" s="278"/>
      <c r="Q41" s="31" t="s">
        <v>28</v>
      </c>
      <c r="R41" s="77" t="s">
        <v>28</v>
      </c>
      <c r="S41" s="31" t="s">
        <v>2</v>
      </c>
      <c r="T41" s="32" t="s">
        <v>2</v>
      </c>
      <c r="U41" s="108"/>
    </row>
    <row r="42" spans="1:21" ht="15.75" thickBot="1" x14ac:dyDescent="0.3">
      <c r="A42" s="2"/>
      <c r="B42" s="282"/>
      <c r="C42" s="111" t="s">
        <v>29</v>
      </c>
      <c r="D42" s="111"/>
      <c r="E42" s="111" t="s">
        <v>30</v>
      </c>
      <c r="F42" s="112" t="s">
        <v>30</v>
      </c>
      <c r="G42" s="112" t="s">
        <v>30</v>
      </c>
      <c r="H42" s="112" t="s">
        <v>31</v>
      </c>
      <c r="I42" s="112" t="s">
        <v>32</v>
      </c>
      <c r="J42" s="284"/>
      <c r="K42" s="275"/>
      <c r="L42" s="111" t="s">
        <v>33</v>
      </c>
      <c r="M42" s="111" t="s">
        <v>34</v>
      </c>
      <c r="N42" s="148" t="s">
        <v>35</v>
      </c>
      <c r="O42" s="148" t="s">
        <v>36</v>
      </c>
      <c r="P42" s="148" t="s">
        <v>37</v>
      </c>
      <c r="Q42" s="114" t="s">
        <v>38</v>
      </c>
      <c r="R42" s="117" t="s">
        <v>39</v>
      </c>
      <c r="S42" s="114" t="s">
        <v>47</v>
      </c>
      <c r="T42" s="118" t="s">
        <v>48</v>
      </c>
      <c r="U42" s="108"/>
    </row>
    <row r="43" spans="1:21" s="37" customFormat="1" x14ac:dyDescent="0.25">
      <c r="B43" s="155">
        <v>1</v>
      </c>
      <c r="C43" s="156" t="s">
        <v>65</v>
      </c>
      <c r="D43" s="156" t="s">
        <v>64</v>
      </c>
      <c r="E43" s="110" t="s">
        <v>1</v>
      </c>
      <c r="F43" s="157" t="s">
        <v>1</v>
      </c>
      <c r="G43" s="158">
        <v>3980</v>
      </c>
      <c r="H43" s="159"/>
      <c r="I43" s="160">
        <f>Q43*G43/1000</f>
        <v>132.136</v>
      </c>
      <c r="J43" s="161" t="s">
        <v>96</v>
      </c>
      <c r="K43" s="161"/>
      <c r="L43" s="162" t="s">
        <v>1</v>
      </c>
      <c r="M43" s="110" t="s">
        <v>0</v>
      </c>
      <c r="N43" s="110">
        <v>1</v>
      </c>
      <c r="O43" s="110">
        <v>2</v>
      </c>
      <c r="P43" s="163">
        <f t="shared" ref="P43:P64" si="8">N43*O43</f>
        <v>2</v>
      </c>
      <c r="Q43" s="164">
        <v>33.200000000000003</v>
      </c>
      <c r="R43" s="165">
        <f t="shared" ref="R43:R64" si="9">I43*P43*U43</f>
        <v>264.27199999999999</v>
      </c>
      <c r="S43" s="164">
        <v>0.69</v>
      </c>
      <c r="T43" s="166">
        <f>S43*G43/1000*P43</f>
        <v>5.4923999999999999</v>
      </c>
      <c r="U43" s="109">
        <v>1</v>
      </c>
    </row>
    <row r="44" spans="1:21" s="37" customFormat="1" x14ac:dyDescent="0.25">
      <c r="B44" s="38">
        <v>2</v>
      </c>
      <c r="C44" s="39" t="s">
        <v>66</v>
      </c>
      <c r="D44" s="39" t="s">
        <v>64</v>
      </c>
      <c r="E44" s="40" t="s">
        <v>1</v>
      </c>
      <c r="F44" s="41" t="s">
        <v>1</v>
      </c>
      <c r="G44" s="42">
        <v>1530</v>
      </c>
      <c r="H44" s="43"/>
      <c r="I44" s="44">
        <f t="shared" ref="I44:I47" si="10">Q44*G44/1000</f>
        <v>50.796000000000006</v>
      </c>
      <c r="J44" s="46" t="s">
        <v>96</v>
      </c>
      <c r="K44" s="46"/>
      <c r="L44" s="47" t="s">
        <v>1</v>
      </c>
      <c r="M44" s="40" t="s">
        <v>0</v>
      </c>
      <c r="N44" s="40">
        <v>1</v>
      </c>
      <c r="O44" s="40">
        <v>2</v>
      </c>
      <c r="P44" s="48">
        <f t="shared" si="8"/>
        <v>2</v>
      </c>
      <c r="Q44" s="49">
        <v>33.200000000000003</v>
      </c>
      <c r="R44" s="79">
        <f t="shared" si="9"/>
        <v>101.59200000000001</v>
      </c>
      <c r="S44" s="49">
        <v>0.69</v>
      </c>
      <c r="T44" s="50">
        <f>S44*G44/1000*P44</f>
        <v>2.1113999999999997</v>
      </c>
      <c r="U44" s="109">
        <v>1</v>
      </c>
    </row>
    <row r="45" spans="1:21" s="37" customFormat="1" x14ac:dyDescent="0.25">
      <c r="B45" s="38">
        <v>3</v>
      </c>
      <c r="C45" s="39" t="s">
        <v>67</v>
      </c>
      <c r="D45" s="39" t="s">
        <v>64</v>
      </c>
      <c r="E45" s="40" t="s">
        <v>1</v>
      </c>
      <c r="F45" s="41" t="s">
        <v>1</v>
      </c>
      <c r="G45" s="42">
        <v>3961</v>
      </c>
      <c r="H45" s="43"/>
      <c r="I45" s="44">
        <f t="shared" si="10"/>
        <v>132.6935</v>
      </c>
      <c r="J45" s="46" t="s">
        <v>96</v>
      </c>
      <c r="K45" s="46"/>
      <c r="L45" s="47" t="s">
        <v>1</v>
      </c>
      <c r="M45" s="40" t="s">
        <v>0</v>
      </c>
      <c r="N45" s="40">
        <v>1</v>
      </c>
      <c r="O45" s="40">
        <v>1</v>
      </c>
      <c r="P45" s="48">
        <f t="shared" si="8"/>
        <v>1</v>
      </c>
      <c r="Q45" s="49">
        <v>33.5</v>
      </c>
      <c r="R45" s="79">
        <f t="shared" si="9"/>
        <v>132.6935</v>
      </c>
      <c r="S45" s="49">
        <v>0.69</v>
      </c>
      <c r="T45" s="50">
        <f>S45*G45/1000*P45</f>
        <v>2.7330899999999998</v>
      </c>
      <c r="U45" s="109">
        <v>1</v>
      </c>
    </row>
    <row r="46" spans="1:21" s="37" customFormat="1" x14ac:dyDescent="0.25">
      <c r="B46" s="38">
        <v>4</v>
      </c>
      <c r="C46" s="39" t="s">
        <v>68</v>
      </c>
      <c r="D46" s="39" t="s">
        <v>88</v>
      </c>
      <c r="E46" s="40">
        <v>8</v>
      </c>
      <c r="F46" s="41" t="s">
        <v>1</v>
      </c>
      <c r="G46" s="42">
        <v>821</v>
      </c>
      <c r="H46" s="43" t="s">
        <v>1</v>
      </c>
      <c r="I46" s="44">
        <f t="shared" si="10"/>
        <v>6.6993599999999995</v>
      </c>
      <c r="J46" s="46" t="s">
        <v>96</v>
      </c>
      <c r="K46" s="46"/>
      <c r="L46" s="47" t="s">
        <v>1</v>
      </c>
      <c r="M46" s="40" t="s">
        <v>0</v>
      </c>
      <c r="N46" s="40">
        <v>1</v>
      </c>
      <c r="O46" s="40">
        <v>3</v>
      </c>
      <c r="P46" s="48">
        <f t="shared" si="8"/>
        <v>3</v>
      </c>
      <c r="Q46" s="49">
        <v>8.16</v>
      </c>
      <c r="R46" s="79">
        <f t="shared" si="9"/>
        <v>20.09808</v>
      </c>
      <c r="S46" s="49">
        <v>0.27</v>
      </c>
      <c r="T46" s="50">
        <f>S46*G46/1000*P46</f>
        <v>0.66500999999999999</v>
      </c>
      <c r="U46" s="109">
        <v>1</v>
      </c>
    </row>
    <row r="47" spans="1:21" s="37" customFormat="1" x14ac:dyDescent="0.25">
      <c r="B47" s="38">
        <v>5</v>
      </c>
      <c r="C47" s="39" t="s">
        <v>69</v>
      </c>
      <c r="D47" s="39" t="s">
        <v>88</v>
      </c>
      <c r="E47" s="40">
        <v>8</v>
      </c>
      <c r="F47" s="41" t="s">
        <v>1</v>
      </c>
      <c r="G47" s="42">
        <v>681</v>
      </c>
      <c r="H47" s="43" t="s">
        <v>1</v>
      </c>
      <c r="I47" s="44">
        <f t="shared" si="10"/>
        <v>5.5569600000000001</v>
      </c>
      <c r="J47" s="46" t="s">
        <v>96</v>
      </c>
      <c r="K47" s="46"/>
      <c r="L47" s="47" t="s">
        <v>1</v>
      </c>
      <c r="M47" s="40" t="s">
        <v>0</v>
      </c>
      <c r="N47" s="40">
        <v>1</v>
      </c>
      <c r="O47" s="40">
        <v>3</v>
      </c>
      <c r="P47" s="48">
        <f t="shared" si="8"/>
        <v>3</v>
      </c>
      <c r="Q47" s="49">
        <v>8.16</v>
      </c>
      <c r="R47" s="79">
        <f t="shared" si="9"/>
        <v>16.67088</v>
      </c>
      <c r="S47" s="49">
        <v>0.27</v>
      </c>
      <c r="T47" s="50">
        <f>S47*G47/1000*P47</f>
        <v>0.55161000000000004</v>
      </c>
      <c r="U47" s="109">
        <v>1</v>
      </c>
    </row>
    <row r="48" spans="1:21" s="37" customFormat="1" x14ac:dyDescent="0.25">
      <c r="B48" s="38">
        <v>6</v>
      </c>
      <c r="C48" s="39" t="s">
        <v>70</v>
      </c>
      <c r="D48" s="39" t="s">
        <v>43</v>
      </c>
      <c r="E48" s="40">
        <v>8</v>
      </c>
      <c r="F48" s="41">
        <v>130</v>
      </c>
      <c r="G48" s="42">
        <v>140</v>
      </c>
      <c r="H48" s="43">
        <v>1.4999999999999999E-2</v>
      </c>
      <c r="I48" s="44">
        <f>Q48*H48</f>
        <v>0.96</v>
      </c>
      <c r="J48" s="46" t="s">
        <v>96</v>
      </c>
      <c r="K48" s="46"/>
      <c r="L48" s="47" t="s">
        <v>1</v>
      </c>
      <c r="M48" s="40" t="s">
        <v>0</v>
      </c>
      <c r="N48" s="40">
        <v>1</v>
      </c>
      <c r="O48" s="40">
        <v>6</v>
      </c>
      <c r="P48" s="48">
        <f t="shared" si="8"/>
        <v>6</v>
      </c>
      <c r="Q48" s="49">
        <v>64</v>
      </c>
      <c r="R48" s="79">
        <f t="shared" si="9"/>
        <v>5.76</v>
      </c>
      <c r="S48" s="49">
        <v>2</v>
      </c>
      <c r="T48" s="50">
        <f>S48*H48*P48</f>
        <v>0.18</v>
      </c>
      <c r="U48" s="109">
        <v>1</v>
      </c>
    </row>
    <row r="49" spans="1:21" s="37" customFormat="1" x14ac:dyDescent="0.25">
      <c r="B49" s="38">
        <v>7</v>
      </c>
      <c r="C49" s="39" t="s">
        <v>72</v>
      </c>
      <c r="D49" s="39" t="s">
        <v>87</v>
      </c>
      <c r="E49" s="40">
        <v>6</v>
      </c>
      <c r="F49" s="41">
        <v>1511</v>
      </c>
      <c r="G49" s="42">
        <v>3961</v>
      </c>
      <c r="H49" s="43">
        <f>F49/1000*G49/1000</f>
        <v>5.9850709999999996</v>
      </c>
      <c r="I49" s="44">
        <f>Q49*H49</f>
        <v>287.28340800000001</v>
      </c>
      <c r="J49" s="46" t="s">
        <v>96</v>
      </c>
      <c r="K49" s="46"/>
      <c r="L49" s="47" t="s">
        <v>1</v>
      </c>
      <c r="M49" s="40" t="s">
        <v>0</v>
      </c>
      <c r="N49" s="40">
        <v>1</v>
      </c>
      <c r="O49" s="40">
        <v>1</v>
      </c>
      <c r="P49" s="48">
        <f t="shared" si="8"/>
        <v>1</v>
      </c>
      <c r="Q49" s="49">
        <v>48</v>
      </c>
      <c r="R49" s="79">
        <f t="shared" si="9"/>
        <v>287.28340800000001</v>
      </c>
      <c r="S49" s="49">
        <v>2</v>
      </c>
      <c r="T49" s="50">
        <f>S49*H49*P49</f>
        <v>11.970141999999999</v>
      </c>
      <c r="U49" s="109">
        <v>1</v>
      </c>
    </row>
    <row r="50" spans="1:21" x14ac:dyDescent="0.25">
      <c r="A50" s="2"/>
      <c r="B50" s="38">
        <v>8</v>
      </c>
      <c r="C50" s="39" t="s">
        <v>71</v>
      </c>
      <c r="D50" s="39" t="s">
        <v>89</v>
      </c>
      <c r="E50" s="40">
        <v>10</v>
      </c>
      <c r="F50" s="41">
        <v>100</v>
      </c>
      <c r="G50" s="42">
        <v>4157</v>
      </c>
      <c r="H50" s="43">
        <f>F50/1000*G50/1000</f>
        <v>0.41570000000000007</v>
      </c>
      <c r="I50" s="44">
        <f>Q50*H50</f>
        <v>33.256000000000007</v>
      </c>
      <c r="J50" s="46" t="s">
        <v>96</v>
      </c>
      <c r="K50" s="46"/>
      <c r="L50" s="41" t="s">
        <v>1</v>
      </c>
      <c r="M50" s="40" t="s">
        <v>0</v>
      </c>
      <c r="N50" s="40">
        <v>1</v>
      </c>
      <c r="O50" s="40">
        <v>1</v>
      </c>
      <c r="P50" s="48">
        <f t="shared" si="8"/>
        <v>1</v>
      </c>
      <c r="Q50" s="49">
        <v>80</v>
      </c>
      <c r="R50" s="79">
        <f t="shared" si="9"/>
        <v>33.256000000000007</v>
      </c>
      <c r="S50" s="49">
        <v>2</v>
      </c>
      <c r="T50" s="50">
        <f>S50*H50*P50</f>
        <v>0.83140000000000014</v>
      </c>
      <c r="U50" s="109">
        <v>1</v>
      </c>
    </row>
    <row r="51" spans="1:21" x14ac:dyDescent="0.25">
      <c r="A51" s="2"/>
      <c r="B51" s="38">
        <v>9</v>
      </c>
      <c r="C51" s="39" t="s">
        <v>77</v>
      </c>
      <c r="D51" s="39" t="s">
        <v>89</v>
      </c>
      <c r="E51" s="40">
        <v>10</v>
      </c>
      <c r="F51" s="41">
        <v>90</v>
      </c>
      <c r="G51" s="42">
        <v>110</v>
      </c>
      <c r="H51" s="43">
        <v>7.7999999999999996E-3</v>
      </c>
      <c r="I51" s="44">
        <f>Q51*H51</f>
        <v>0.624</v>
      </c>
      <c r="J51" s="46" t="s">
        <v>96</v>
      </c>
      <c r="K51" s="46"/>
      <c r="L51" s="41"/>
      <c r="M51" s="40" t="s">
        <v>0</v>
      </c>
      <c r="N51" s="40">
        <v>1</v>
      </c>
      <c r="O51" s="40">
        <v>9</v>
      </c>
      <c r="P51" s="48">
        <f t="shared" si="8"/>
        <v>9</v>
      </c>
      <c r="Q51" s="49">
        <v>80</v>
      </c>
      <c r="R51" s="79">
        <f t="shared" si="9"/>
        <v>5.6159999999999997</v>
      </c>
      <c r="S51" s="49">
        <v>2</v>
      </c>
      <c r="T51" s="50">
        <f>S51*H51*P51</f>
        <v>0.1404</v>
      </c>
      <c r="U51" s="109">
        <v>1</v>
      </c>
    </row>
    <row r="52" spans="1:21" x14ac:dyDescent="0.25">
      <c r="A52" s="2"/>
      <c r="B52" s="38">
        <v>10</v>
      </c>
      <c r="C52" s="39" t="s">
        <v>73</v>
      </c>
      <c r="D52" s="39" t="s">
        <v>90</v>
      </c>
      <c r="E52" s="40">
        <v>6</v>
      </c>
      <c r="F52" s="41">
        <v>80</v>
      </c>
      <c r="G52" s="42">
        <v>3860</v>
      </c>
      <c r="H52" s="43">
        <f>F52/1000*G52/1000</f>
        <v>0.30880000000000002</v>
      </c>
      <c r="I52" s="44">
        <f t="shared" ref="I52:I54" si="11">Q52*G52/1000</f>
        <v>14.552200000000001</v>
      </c>
      <c r="J52" s="46" t="s">
        <v>97</v>
      </c>
      <c r="K52" s="46"/>
      <c r="L52" s="47">
        <v>1.4300999999999999</v>
      </c>
      <c r="M52" s="40" t="s">
        <v>0</v>
      </c>
      <c r="N52" s="40">
        <v>1</v>
      </c>
      <c r="O52" s="40">
        <v>1</v>
      </c>
      <c r="P52" s="48">
        <f t="shared" si="8"/>
        <v>1</v>
      </c>
      <c r="Q52" s="49">
        <v>3.77</v>
      </c>
      <c r="R52" s="79">
        <f t="shared" si="9"/>
        <v>14.552200000000001</v>
      </c>
      <c r="S52" s="49" t="s">
        <v>1</v>
      </c>
      <c r="T52" s="50"/>
      <c r="U52" s="109">
        <v>1</v>
      </c>
    </row>
    <row r="53" spans="1:21" x14ac:dyDescent="0.25">
      <c r="A53" s="2"/>
      <c r="B53" s="38">
        <v>11</v>
      </c>
      <c r="C53" s="53" t="s">
        <v>76</v>
      </c>
      <c r="D53" s="39" t="s">
        <v>91</v>
      </c>
      <c r="E53" s="54">
        <v>6</v>
      </c>
      <c r="F53" s="55">
        <v>60</v>
      </c>
      <c r="G53" s="56">
        <v>1630</v>
      </c>
      <c r="H53" s="43">
        <f>F53/1000*G53/1000</f>
        <v>9.7799999999999998E-2</v>
      </c>
      <c r="I53" s="44">
        <f t="shared" si="11"/>
        <v>4.6129000000000007</v>
      </c>
      <c r="J53" s="46" t="s">
        <v>97</v>
      </c>
      <c r="K53" s="46"/>
      <c r="L53" s="47">
        <v>1.4300999999999999</v>
      </c>
      <c r="M53" s="40" t="s">
        <v>0</v>
      </c>
      <c r="N53" s="40">
        <v>1</v>
      </c>
      <c r="O53" s="40">
        <v>2</v>
      </c>
      <c r="P53" s="48">
        <f t="shared" si="8"/>
        <v>2</v>
      </c>
      <c r="Q53" s="60">
        <v>2.83</v>
      </c>
      <c r="R53" s="79">
        <f t="shared" si="9"/>
        <v>9.2258000000000013</v>
      </c>
      <c r="S53" s="60" t="s">
        <v>1</v>
      </c>
      <c r="T53" s="61"/>
      <c r="U53" s="109">
        <v>1</v>
      </c>
    </row>
    <row r="54" spans="1:21" x14ac:dyDescent="0.25">
      <c r="A54" s="2"/>
      <c r="B54" s="38">
        <v>12</v>
      </c>
      <c r="C54" s="53" t="s">
        <v>74</v>
      </c>
      <c r="D54" s="53" t="s">
        <v>92</v>
      </c>
      <c r="E54" s="54">
        <v>8</v>
      </c>
      <c r="F54" s="55"/>
      <c r="G54" s="56">
        <v>1335</v>
      </c>
      <c r="H54" s="57"/>
      <c r="I54" s="44">
        <f t="shared" si="11"/>
        <v>11.73465</v>
      </c>
      <c r="J54" s="46" t="s">
        <v>96</v>
      </c>
      <c r="K54" s="46"/>
      <c r="L54" s="55"/>
      <c r="M54" s="40" t="s">
        <v>0</v>
      </c>
      <c r="N54" s="40">
        <v>1</v>
      </c>
      <c r="O54" s="40">
        <v>2</v>
      </c>
      <c r="P54" s="48">
        <f t="shared" si="8"/>
        <v>2</v>
      </c>
      <c r="Q54" s="60">
        <v>8.7899999999999991</v>
      </c>
      <c r="R54" s="79">
        <f t="shared" si="9"/>
        <v>23.4693</v>
      </c>
      <c r="S54" s="60">
        <v>0.28999999999999998</v>
      </c>
      <c r="T54" s="61"/>
      <c r="U54" s="109">
        <v>1</v>
      </c>
    </row>
    <row r="55" spans="1:21" x14ac:dyDescent="0.25">
      <c r="A55" s="2"/>
      <c r="B55" s="38">
        <v>13</v>
      </c>
      <c r="C55" s="53" t="s">
        <v>75</v>
      </c>
      <c r="D55" s="53" t="s">
        <v>43</v>
      </c>
      <c r="E55" s="54">
        <v>8</v>
      </c>
      <c r="F55" s="55">
        <v>50</v>
      </c>
      <c r="G55" s="56">
        <v>150</v>
      </c>
      <c r="H55" s="57">
        <v>5.7999999999999996E-3</v>
      </c>
      <c r="I55" s="44">
        <f>Q55*H55</f>
        <v>0.37119999999999997</v>
      </c>
      <c r="J55" s="46" t="s">
        <v>96</v>
      </c>
      <c r="K55" s="46"/>
      <c r="L55" s="55"/>
      <c r="M55" s="40" t="s">
        <v>0</v>
      </c>
      <c r="N55" s="40">
        <v>2</v>
      </c>
      <c r="O55" s="40">
        <v>4</v>
      </c>
      <c r="P55" s="48">
        <f t="shared" si="8"/>
        <v>8</v>
      </c>
      <c r="Q55" s="60">
        <v>64</v>
      </c>
      <c r="R55" s="79">
        <f t="shared" si="9"/>
        <v>2.9695999999999998</v>
      </c>
      <c r="S55" s="60">
        <v>2</v>
      </c>
      <c r="T55" s="50">
        <f>S55*H55*P55</f>
        <v>9.2799999999999994E-2</v>
      </c>
      <c r="U55" s="109">
        <v>1</v>
      </c>
    </row>
    <row r="56" spans="1:21" x14ac:dyDescent="0.25">
      <c r="A56" s="2"/>
      <c r="B56" s="38">
        <v>14</v>
      </c>
      <c r="C56" s="53" t="s">
        <v>78</v>
      </c>
      <c r="D56" s="53" t="s">
        <v>43</v>
      </c>
      <c r="E56" s="54">
        <v>8</v>
      </c>
      <c r="F56" s="55">
        <v>50</v>
      </c>
      <c r="G56" s="56">
        <v>105</v>
      </c>
      <c r="H56" s="43">
        <f>F56/1000*G56/1000</f>
        <v>5.2500000000000003E-3</v>
      </c>
      <c r="I56" s="44">
        <f>Q56*H56</f>
        <v>0.33600000000000002</v>
      </c>
      <c r="J56" s="46" t="s">
        <v>96</v>
      </c>
      <c r="K56" s="46"/>
      <c r="L56" s="55"/>
      <c r="M56" s="40" t="s">
        <v>0</v>
      </c>
      <c r="N56" s="40">
        <v>2</v>
      </c>
      <c r="O56" s="40">
        <v>1</v>
      </c>
      <c r="P56" s="48">
        <f t="shared" si="8"/>
        <v>2</v>
      </c>
      <c r="Q56" s="60">
        <v>64</v>
      </c>
      <c r="R56" s="79">
        <f t="shared" si="9"/>
        <v>0.67200000000000004</v>
      </c>
      <c r="S56" s="60">
        <v>2</v>
      </c>
      <c r="T56" s="50">
        <f>S56*H56*P56</f>
        <v>2.1000000000000001E-2</v>
      </c>
      <c r="U56" s="109">
        <v>1</v>
      </c>
    </row>
    <row r="57" spans="1:21" x14ac:dyDescent="0.25">
      <c r="A57" s="2"/>
      <c r="B57" s="38">
        <v>15</v>
      </c>
      <c r="C57" s="53" t="s">
        <v>79</v>
      </c>
      <c r="D57" s="53" t="s">
        <v>93</v>
      </c>
      <c r="E57" s="54">
        <v>16</v>
      </c>
      <c r="F57" s="55">
        <v>140</v>
      </c>
      <c r="G57" s="56">
        <v>187</v>
      </c>
      <c r="H57" s="43">
        <f>F57/1000*G57/1000</f>
        <v>2.6180000000000002E-2</v>
      </c>
      <c r="I57" s="44">
        <f>Q57*H57</f>
        <v>3.3510400000000002</v>
      </c>
      <c r="J57" s="46" t="s">
        <v>97</v>
      </c>
      <c r="K57" s="46"/>
      <c r="L57" s="55" t="s">
        <v>98</v>
      </c>
      <c r="M57" s="40" t="s">
        <v>0</v>
      </c>
      <c r="N57" s="40">
        <v>1</v>
      </c>
      <c r="O57" s="40">
        <v>2</v>
      </c>
      <c r="P57" s="48">
        <f t="shared" si="8"/>
        <v>2</v>
      </c>
      <c r="Q57" s="60">
        <v>128</v>
      </c>
      <c r="R57" s="79">
        <f t="shared" si="9"/>
        <v>6.7020800000000005</v>
      </c>
      <c r="S57" s="60">
        <v>2</v>
      </c>
      <c r="T57" s="50">
        <f>S57*H57*P57</f>
        <v>0.10472000000000001</v>
      </c>
      <c r="U57" s="109">
        <v>1</v>
      </c>
    </row>
    <row r="58" spans="1:21" x14ac:dyDescent="0.25">
      <c r="A58" s="2"/>
      <c r="B58" s="38">
        <v>16</v>
      </c>
      <c r="C58" s="53" t="s">
        <v>80</v>
      </c>
      <c r="D58" s="53" t="s">
        <v>94</v>
      </c>
      <c r="E58" s="54">
        <v>15</v>
      </c>
      <c r="F58" s="55"/>
      <c r="G58" s="56">
        <v>1640</v>
      </c>
      <c r="H58" s="57"/>
      <c r="I58" s="44">
        <f t="shared" ref="I58:I59" si="12">Q58*G58/1000</f>
        <v>3.7391999999999999</v>
      </c>
      <c r="J58" s="46" t="s">
        <v>97</v>
      </c>
      <c r="K58" s="46"/>
      <c r="L58" s="55" t="s">
        <v>50</v>
      </c>
      <c r="M58" s="40" t="s">
        <v>0</v>
      </c>
      <c r="N58" s="40">
        <v>1</v>
      </c>
      <c r="O58" s="40">
        <v>2</v>
      </c>
      <c r="P58" s="48">
        <f t="shared" si="8"/>
        <v>2</v>
      </c>
      <c r="Q58" s="60">
        <v>2.2799999999999998</v>
      </c>
      <c r="R58" s="79">
        <f t="shared" si="9"/>
        <v>7.4783999999999997</v>
      </c>
      <c r="S58" s="60" t="s">
        <v>1</v>
      </c>
      <c r="T58" s="61"/>
      <c r="U58" s="109">
        <v>1</v>
      </c>
    </row>
    <row r="59" spans="1:21" x14ac:dyDescent="0.25">
      <c r="A59" s="2"/>
      <c r="B59" s="38">
        <v>17</v>
      </c>
      <c r="C59" s="53" t="s">
        <v>81</v>
      </c>
      <c r="D59" s="53" t="s">
        <v>95</v>
      </c>
      <c r="E59" s="54">
        <v>20</v>
      </c>
      <c r="F59" s="55"/>
      <c r="G59" s="56">
        <v>4245</v>
      </c>
      <c r="H59" s="57"/>
      <c r="I59" s="44">
        <f t="shared" si="12"/>
        <v>11.206800000000001</v>
      </c>
      <c r="J59" s="46" t="s">
        <v>97</v>
      </c>
      <c r="K59" s="46"/>
      <c r="L59" s="55" t="s">
        <v>50</v>
      </c>
      <c r="M59" s="40" t="s">
        <v>0</v>
      </c>
      <c r="N59" s="40">
        <v>1</v>
      </c>
      <c r="O59" s="40">
        <v>1</v>
      </c>
      <c r="P59" s="48">
        <f t="shared" si="8"/>
        <v>1</v>
      </c>
      <c r="Q59" s="60">
        <v>2.64</v>
      </c>
      <c r="R59" s="79">
        <f t="shared" si="9"/>
        <v>11.206800000000001</v>
      </c>
      <c r="S59" s="60" t="s">
        <v>1</v>
      </c>
      <c r="T59" s="61"/>
      <c r="U59" s="109">
        <v>1</v>
      </c>
    </row>
    <row r="60" spans="1:21" x14ac:dyDescent="0.25">
      <c r="A60" s="2"/>
      <c r="B60" s="38">
        <v>18</v>
      </c>
      <c r="C60" s="53" t="s">
        <v>84</v>
      </c>
      <c r="D60" s="53"/>
      <c r="E60" s="54"/>
      <c r="F60" s="55"/>
      <c r="G60" s="56">
        <v>80</v>
      </c>
      <c r="H60" s="57"/>
      <c r="I60" s="44"/>
      <c r="J60" s="46" t="s">
        <v>97</v>
      </c>
      <c r="K60" s="46"/>
      <c r="L60" s="55" t="s">
        <v>44</v>
      </c>
      <c r="M60" s="40" t="s">
        <v>0</v>
      </c>
      <c r="N60" s="40">
        <v>1</v>
      </c>
      <c r="O60" s="40">
        <v>2</v>
      </c>
      <c r="P60" s="48">
        <f t="shared" si="8"/>
        <v>2</v>
      </c>
      <c r="Q60" s="82">
        <v>0.14499999999999999</v>
      </c>
      <c r="R60" s="79">
        <f t="shared" si="9"/>
        <v>0</v>
      </c>
      <c r="S60" s="60" t="s">
        <v>1</v>
      </c>
      <c r="T60" s="61"/>
      <c r="U60" s="109">
        <v>1</v>
      </c>
    </row>
    <row r="61" spans="1:21" x14ac:dyDescent="0.25">
      <c r="A61" s="2"/>
      <c r="B61" s="38">
        <v>19</v>
      </c>
      <c r="C61" s="53" t="s">
        <v>85</v>
      </c>
      <c r="D61" s="53"/>
      <c r="E61" s="54"/>
      <c r="F61" s="55"/>
      <c r="G61" s="56">
        <v>65</v>
      </c>
      <c r="H61" s="57"/>
      <c r="I61" s="44"/>
      <c r="J61" s="46" t="s">
        <v>97</v>
      </c>
      <c r="K61" s="46"/>
      <c r="L61" s="55" t="s">
        <v>44</v>
      </c>
      <c r="M61" s="40" t="s">
        <v>0</v>
      </c>
      <c r="N61" s="40">
        <v>1</v>
      </c>
      <c r="O61" s="40">
        <v>26</v>
      </c>
      <c r="P61" s="48">
        <f t="shared" si="8"/>
        <v>26</v>
      </c>
      <c r="Q61" s="82">
        <v>0.124</v>
      </c>
      <c r="R61" s="79">
        <f t="shared" si="9"/>
        <v>0</v>
      </c>
      <c r="S61" s="60" t="s">
        <v>1</v>
      </c>
      <c r="T61" s="61"/>
      <c r="U61" s="109">
        <v>1</v>
      </c>
    </row>
    <row r="62" spans="1:21" x14ac:dyDescent="0.25">
      <c r="A62" s="2"/>
      <c r="B62" s="38">
        <v>20</v>
      </c>
      <c r="C62" s="53" t="s">
        <v>86</v>
      </c>
      <c r="D62" s="53"/>
      <c r="E62" s="54"/>
      <c r="F62" s="55"/>
      <c r="G62" s="56">
        <v>60</v>
      </c>
      <c r="H62" s="57"/>
      <c r="I62" s="44"/>
      <c r="J62" s="46" t="s">
        <v>97</v>
      </c>
      <c r="K62" s="46"/>
      <c r="L62" s="55" t="s">
        <v>44</v>
      </c>
      <c r="M62" s="40" t="s">
        <v>0</v>
      </c>
      <c r="N62" s="40">
        <v>2</v>
      </c>
      <c r="O62" s="40">
        <v>11</v>
      </c>
      <c r="P62" s="48">
        <f t="shared" si="8"/>
        <v>22</v>
      </c>
      <c r="Q62" s="82">
        <v>0.11899999999999999</v>
      </c>
      <c r="R62" s="79">
        <f t="shared" si="9"/>
        <v>0</v>
      </c>
      <c r="S62" s="60"/>
      <c r="T62" s="61"/>
      <c r="U62" s="109">
        <v>1</v>
      </c>
    </row>
    <row r="63" spans="1:21" x14ac:dyDescent="0.25">
      <c r="A63" s="2"/>
      <c r="B63" s="38">
        <v>21</v>
      </c>
      <c r="C63" s="53" t="s">
        <v>82</v>
      </c>
      <c r="D63" s="53"/>
      <c r="E63" s="54"/>
      <c r="F63" s="55"/>
      <c r="G63" s="56"/>
      <c r="H63" s="57"/>
      <c r="I63" s="44"/>
      <c r="J63" s="46" t="s">
        <v>97</v>
      </c>
      <c r="K63" s="46"/>
      <c r="L63" s="55" t="s">
        <v>49</v>
      </c>
      <c r="M63" s="40" t="s">
        <v>0</v>
      </c>
      <c r="N63" s="40">
        <v>1</v>
      </c>
      <c r="O63" s="40">
        <v>50</v>
      </c>
      <c r="P63" s="48">
        <f t="shared" si="8"/>
        <v>50</v>
      </c>
      <c r="Q63" s="82">
        <v>5.6000000000000001E-2</v>
      </c>
      <c r="R63" s="79">
        <f t="shared" si="9"/>
        <v>0</v>
      </c>
      <c r="S63" s="60"/>
      <c r="T63" s="61"/>
      <c r="U63" s="109">
        <v>1</v>
      </c>
    </row>
    <row r="64" spans="1:21" x14ac:dyDescent="0.25">
      <c r="A64" s="2"/>
      <c r="B64" s="38">
        <v>22</v>
      </c>
      <c r="C64" s="53" t="s">
        <v>83</v>
      </c>
      <c r="D64" s="53"/>
      <c r="E64" s="54"/>
      <c r="F64" s="55"/>
      <c r="G64" s="56"/>
      <c r="H64" s="57"/>
      <c r="I64" s="44"/>
      <c r="J64" s="46" t="s">
        <v>97</v>
      </c>
      <c r="K64" s="46"/>
      <c r="L64" s="55" t="s">
        <v>49</v>
      </c>
      <c r="M64" s="40" t="s">
        <v>0</v>
      </c>
      <c r="N64" s="40">
        <v>1</v>
      </c>
      <c r="O64" s="40">
        <v>50</v>
      </c>
      <c r="P64" s="48">
        <f t="shared" si="8"/>
        <v>50</v>
      </c>
      <c r="Q64" s="82">
        <v>0.01</v>
      </c>
      <c r="R64" s="79">
        <f t="shared" si="9"/>
        <v>0</v>
      </c>
      <c r="S64" s="60"/>
      <c r="T64" s="61"/>
      <c r="U64" s="109">
        <v>1</v>
      </c>
    </row>
    <row r="65" spans="1:21" ht="15.75" thickBot="1" x14ac:dyDescent="0.3">
      <c r="A65" s="2"/>
      <c r="B65" s="52"/>
      <c r="C65" s="53"/>
      <c r="D65" s="53"/>
      <c r="E65" s="54"/>
      <c r="F65" s="55"/>
      <c r="G65" s="56"/>
      <c r="H65" s="57"/>
      <c r="I65" s="44"/>
      <c r="J65" s="45"/>
      <c r="K65" s="58"/>
      <c r="L65" s="55"/>
      <c r="M65" s="54"/>
      <c r="N65" s="54"/>
      <c r="O65" s="54"/>
      <c r="P65" s="59"/>
      <c r="Q65" s="60"/>
      <c r="R65" s="80"/>
      <c r="S65" s="60"/>
      <c r="T65" s="61"/>
      <c r="U65" s="109"/>
    </row>
    <row r="66" spans="1:21" ht="16.5" thickTop="1" thickBot="1" x14ac:dyDescent="0.3">
      <c r="A66" s="2"/>
      <c r="B66" s="279" t="s">
        <v>41</v>
      </c>
      <c r="C66" s="280"/>
      <c r="D66" s="140"/>
      <c r="E66" s="62"/>
      <c r="F66" s="63"/>
      <c r="G66" s="64"/>
      <c r="H66" s="64" t="s">
        <v>1</v>
      </c>
      <c r="I66" s="65"/>
      <c r="J66" s="66"/>
      <c r="K66" s="63"/>
      <c r="L66" s="62"/>
      <c r="M66" s="62"/>
      <c r="N66" s="62"/>
      <c r="O66" s="62"/>
      <c r="P66" s="62"/>
      <c r="Q66" s="67"/>
      <c r="R66" s="81">
        <f>SUM(R43:R65)</f>
        <v>943.51804800000002</v>
      </c>
      <c r="S66" s="67"/>
      <c r="T66" s="68">
        <f>SUM(T43:T65)</f>
        <v>24.893971999999998</v>
      </c>
      <c r="U66" s="76"/>
    </row>
    <row r="67" spans="1:21" ht="16.5" thickTop="1" thickBot="1" x14ac:dyDescent="0.3">
      <c r="A67" s="2"/>
      <c r="B67" s="288" t="s">
        <v>42</v>
      </c>
      <c r="C67" s="289"/>
      <c r="D67" s="140"/>
      <c r="E67" s="62"/>
      <c r="F67" s="63"/>
      <c r="G67" s="64"/>
      <c r="H67" s="64" t="s">
        <v>1</v>
      </c>
      <c r="I67" s="65"/>
      <c r="J67" s="66"/>
      <c r="K67" s="63"/>
      <c r="L67" s="62"/>
      <c r="M67" s="62"/>
      <c r="N67" s="62"/>
      <c r="O67" s="62"/>
      <c r="P67" s="62">
        <v>6</v>
      </c>
      <c r="Q67" s="67"/>
      <c r="R67" s="81" t="s">
        <v>1</v>
      </c>
      <c r="S67" s="67"/>
      <c r="T67" s="68">
        <f>T66*P67</f>
        <v>149.363832</v>
      </c>
      <c r="U67" s="76"/>
    </row>
    <row r="68" spans="1:21" x14ac:dyDescent="0.25">
      <c r="A68" s="2"/>
      <c r="B68" s="52"/>
      <c r="C68" s="53"/>
      <c r="D68" s="53"/>
      <c r="E68" s="54"/>
      <c r="F68" s="55"/>
      <c r="G68" s="56"/>
      <c r="H68" s="57"/>
      <c r="I68" s="44"/>
      <c r="J68" s="46"/>
      <c r="K68" s="58"/>
      <c r="L68" s="55"/>
      <c r="M68" s="54"/>
      <c r="N68" s="54"/>
      <c r="O68" s="54"/>
      <c r="P68" s="59"/>
      <c r="Q68" s="82"/>
      <c r="R68" s="80"/>
      <c r="S68" s="60"/>
      <c r="T68" s="61"/>
      <c r="U68" s="109"/>
    </row>
    <row r="69" spans="1:21" x14ac:dyDescent="0.25">
      <c r="A69" s="2"/>
      <c r="B69" s="52"/>
      <c r="C69" s="84" t="s">
        <v>185</v>
      </c>
      <c r="D69" s="53"/>
      <c r="E69" s="54"/>
      <c r="F69" s="55"/>
      <c r="G69" s="56"/>
      <c r="H69" s="57"/>
      <c r="I69" s="44"/>
      <c r="J69" s="46"/>
      <c r="K69" s="58"/>
      <c r="L69" s="55"/>
      <c r="M69" s="54"/>
      <c r="N69" s="54"/>
      <c r="O69" s="54"/>
      <c r="P69" s="59"/>
      <c r="Q69" s="82"/>
      <c r="R69" s="80"/>
      <c r="S69" s="60"/>
      <c r="T69" s="61"/>
      <c r="U69" s="109"/>
    </row>
    <row r="70" spans="1:21" x14ac:dyDescent="0.25">
      <c r="A70" s="2"/>
      <c r="B70" s="38">
        <v>23</v>
      </c>
      <c r="C70" s="53" t="s">
        <v>197</v>
      </c>
      <c r="D70" s="53" t="s">
        <v>186</v>
      </c>
      <c r="E70" s="54" t="s">
        <v>1</v>
      </c>
      <c r="F70" s="55"/>
      <c r="G70" s="56">
        <v>3260</v>
      </c>
      <c r="H70" s="57"/>
      <c r="I70" s="44" t="e">
        <f>G70/1000*2*Q70+#REF!</f>
        <v>#REF!</v>
      </c>
      <c r="J70" s="46" t="s">
        <v>194</v>
      </c>
      <c r="K70" s="46" t="s">
        <v>187</v>
      </c>
      <c r="L70" s="55" t="s">
        <v>188</v>
      </c>
      <c r="M70" s="40" t="s">
        <v>0</v>
      </c>
      <c r="N70" s="40">
        <v>3</v>
      </c>
      <c r="O70" s="40">
        <v>1</v>
      </c>
      <c r="P70" s="48">
        <f t="shared" ref="P70:P71" si="13">N70*O70</f>
        <v>3</v>
      </c>
      <c r="Q70" s="60">
        <v>3.8</v>
      </c>
      <c r="R70" s="79" t="e">
        <f>I70*P70*U70</f>
        <v>#REF!</v>
      </c>
      <c r="S70" s="60" t="s">
        <v>1</v>
      </c>
      <c r="T70" s="61"/>
      <c r="U70" s="109">
        <v>1</v>
      </c>
    </row>
    <row r="71" spans="1:21" x14ac:dyDescent="0.25">
      <c r="A71" s="2"/>
      <c r="B71" s="38">
        <v>24</v>
      </c>
      <c r="C71" s="53" t="s">
        <v>195</v>
      </c>
      <c r="D71" s="53" t="s">
        <v>186</v>
      </c>
      <c r="E71" s="54" t="s">
        <v>1</v>
      </c>
      <c r="F71" s="55"/>
      <c r="G71" s="56">
        <v>2700</v>
      </c>
      <c r="H71" s="57"/>
      <c r="I71" s="44" t="e">
        <f>G71/1000*2*Q71+#REF!</f>
        <v>#REF!</v>
      </c>
      <c r="J71" s="46" t="s">
        <v>193</v>
      </c>
      <c r="K71" s="46" t="s">
        <v>187</v>
      </c>
      <c r="L71" s="55" t="s">
        <v>188</v>
      </c>
      <c r="M71" s="40" t="s">
        <v>0</v>
      </c>
      <c r="N71" s="40">
        <v>3</v>
      </c>
      <c r="O71" s="40">
        <v>1</v>
      </c>
      <c r="P71" s="48">
        <f t="shared" si="13"/>
        <v>3</v>
      </c>
      <c r="Q71" s="60">
        <v>3.8</v>
      </c>
      <c r="R71" s="79" t="e">
        <f>I71*P71*U71</f>
        <v>#REF!</v>
      </c>
      <c r="S71" s="60" t="s">
        <v>1</v>
      </c>
      <c r="T71" s="61"/>
      <c r="U71" s="109">
        <v>1</v>
      </c>
    </row>
    <row r="72" spans="1:21" x14ac:dyDescent="0.25">
      <c r="A72" s="2"/>
      <c r="B72" s="38">
        <v>25</v>
      </c>
      <c r="C72" s="53" t="s">
        <v>190</v>
      </c>
      <c r="D72" s="53" t="s">
        <v>191</v>
      </c>
      <c r="E72" s="54">
        <v>20</v>
      </c>
      <c r="F72" s="55"/>
      <c r="G72" s="56">
        <v>4245</v>
      </c>
      <c r="H72" s="57"/>
      <c r="I72" s="44">
        <f>Q72</f>
        <v>1.3</v>
      </c>
      <c r="J72" s="46" t="s">
        <v>1</v>
      </c>
      <c r="K72" s="46"/>
      <c r="L72" s="55" t="s">
        <v>189</v>
      </c>
      <c r="M72" s="40" t="s">
        <v>0</v>
      </c>
      <c r="N72" s="40">
        <v>6</v>
      </c>
      <c r="O72" s="40">
        <v>2</v>
      </c>
      <c r="P72" s="48">
        <f>N72*O72</f>
        <v>12</v>
      </c>
      <c r="Q72" s="60">
        <v>1.3</v>
      </c>
      <c r="R72" s="79">
        <f>I72*P72*U72</f>
        <v>15.600000000000001</v>
      </c>
      <c r="S72" s="60" t="s">
        <v>1</v>
      </c>
      <c r="T72" s="61"/>
      <c r="U72" s="109">
        <v>1</v>
      </c>
    </row>
    <row r="73" spans="1:21" ht="15.75" thickBot="1" x14ac:dyDescent="0.3">
      <c r="A73" s="2"/>
      <c r="B73" s="150"/>
      <c r="C73" s="127"/>
      <c r="D73" s="127"/>
      <c r="E73" s="128"/>
      <c r="F73" s="129"/>
      <c r="G73" s="130"/>
      <c r="H73" s="131"/>
      <c r="I73" s="132"/>
      <c r="J73" s="151"/>
      <c r="K73" s="151"/>
      <c r="L73" s="129"/>
      <c r="M73" s="152"/>
      <c r="N73" s="152"/>
      <c r="O73" s="152"/>
      <c r="P73" s="153"/>
      <c r="Q73" s="136"/>
      <c r="R73" s="154"/>
      <c r="S73" s="138"/>
      <c r="T73" s="139"/>
      <c r="U73" s="109"/>
    </row>
    <row r="74" spans="1:21" x14ac:dyDescent="0.25">
      <c r="A74" s="2"/>
      <c r="B74" s="69"/>
      <c r="C74" s="69"/>
      <c r="D74" s="69"/>
      <c r="E74" s="70"/>
      <c r="F74" s="71"/>
      <c r="G74" s="72"/>
      <c r="H74" s="72"/>
      <c r="I74" s="73"/>
      <c r="J74" s="74"/>
      <c r="K74" s="71"/>
      <c r="L74" s="70"/>
      <c r="M74" s="70"/>
      <c r="N74" s="70"/>
      <c r="O74" s="70"/>
      <c r="P74" s="70"/>
      <c r="Q74" s="75"/>
      <c r="R74" s="76"/>
      <c r="S74" s="75"/>
      <c r="T74" s="76"/>
      <c r="U74" s="76"/>
    </row>
    <row r="75" spans="1:21" x14ac:dyDescent="0.25">
      <c r="B75" s="14"/>
      <c r="C75" s="27"/>
      <c r="D75" s="27"/>
    </row>
    <row r="76" spans="1:21" s="19" customFormat="1" ht="16.5" thickBot="1" x14ac:dyDescent="0.3">
      <c r="B76" s="21" t="str">
        <f>ID!D7</f>
        <v>část</v>
      </c>
      <c r="C76" s="21" t="s">
        <v>15</v>
      </c>
      <c r="D76" s="21"/>
      <c r="E76" s="22"/>
      <c r="F76" s="20"/>
      <c r="G76" s="23"/>
      <c r="H76" s="23"/>
      <c r="I76" s="23"/>
      <c r="J76" s="24"/>
      <c r="K76" s="20"/>
      <c r="L76" s="22"/>
      <c r="M76" s="22"/>
      <c r="N76" s="22"/>
      <c r="O76" s="22"/>
      <c r="P76" s="22"/>
      <c r="Q76" s="25"/>
      <c r="R76" s="26"/>
      <c r="S76" s="25"/>
      <c r="T76" s="26"/>
      <c r="U76" s="26"/>
    </row>
    <row r="77" spans="1:21" ht="15.75" customHeight="1" x14ac:dyDescent="0.25">
      <c r="A77" s="2"/>
      <c r="B77" s="281" t="s">
        <v>17</v>
      </c>
      <c r="C77" s="30" t="s">
        <v>18</v>
      </c>
      <c r="D77" s="30" t="s">
        <v>19</v>
      </c>
      <c r="E77" s="30" t="s">
        <v>20</v>
      </c>
      <c r="F77" s="88" t="s">
        <v>21</v>
      </c>
      <c r="G77" s="88" t="s">
        <v>22</v>
      </c>
      <c r="H77" s="88" t="s">
        <v>2</v>
      </c>
      <c r="I77" s="88" t="s">
        <v>23</v>
      </c>
      <c r="J77" s="283" t="s">
        <v>24</v>
      </c>
      <c r="K77" s="274" t="s">
        <v>25</v>
      </c>
      <c r="L77" s="30" t="s">
        <v>19</v>
      </c>
      <c r="M77" s="30" t="s">
        <v>26</v>
      </c>
      <c r="N77" s="276" t="s">
        <v>27</v>
      </c>
      <c r="O77" s="277"/>
      <c r="P77" s="278"/>
      <c r="Q77" s="31" t="s">
        <v>28</v>
      </c>
      <c r="R77" s="77" t="s">
        <v>28</v>
      </c>
      <c r="S77" s="31" t="s">
        <v>2</v>
      </c>
      <c r="T77" s="32" t="s">
        <v>2</v>
      </c>
      <c r="U77" s="108"/>
    </row>
    <row r="78" spans="1:21" ht="15.75" thickBot="1" x14ac:dyDescent="0.3">
      <c r="A78" s="2"/>
      <c r="B78" s="285"/>
      <c r="C78" s="33" t="s">
        <v>29</v>
      </c>
      <c r="D78" s="33"/>
      <c r="E78" s="33" t="s">
        <v>30</v>
      </c>
      <c r="F78" s="89" t="s">
        <v>30</v>
      </c>
      <c r="G78" s="89" t="s">
        <v>30</v>
      </c>
      <c r="H78" s="89" t="s">
        <v>31</v>
      </c>
      <c r="I78" s="89" t="s">
        <v>32</v>
      </c>
      <c r="J78" s="286"/>
      <c r="K78" s="287"/>
      <c r="L78" s="33" t="s">
        <v>33</v>
      </c>
      <c r="M78" s="33" t="s">
        <v>34</v>
      </c>
      <c r="N78" s="34" t="s">
        <v>35</v>
      </c>
      <c r="O78" s="34" t="s">
        <v>36</v>
      </c>
      <c r="P78" s="34" t="s">
        <v>37</v>
      </c>
      <c r="Q78" s="35" t="s">
        <v>38</v>
      </c>
      <c r="R78" s="78" t="s">
        <v>39</v>
      </c>
      <c r="S78" s="35" t="s">
        <v>47</v>
      </c>
      <c r="T78" s="36" t="s">
        <v>48</v>
      </c>
      <c r="U78" s="108"/>
    </row>
    <row r="79" spans="1:21" s="37" customFormat="1" ht="15.75" thickTop="1" x14ac:dyDescent="0.25">
      <c r="B79" s="38">
        <v>1</v>
      </c>
      <c r="C79" s="39" t="s">
        <v>53</v>
      </c>
      <c r="D79" s="39" t="s">
        <v>54</v>
      </c>
      <c r="E79" s="40" t="s">
        <v>1</v>
      </c>
      <c r="F79" s="41" t="s">
        <v>1</v>
      </c>
      <c r="G79" s="42">
        <v>4100</v>
      </c>
      <c r="H79" s="43"/>
      <c r="I79" s="44">
        <f>Q79*G79/1000</f>
        <v>43.46</v>
      </c>
      <c r="J79" s="46" t="s">
        <v>96</v>
      </c>
      <c r="K79" s="46" t="s">
        <v>1</v>
      </c>
      <c r="L79" s="47" t="s">
        <v>1</v>
      </c>
      <c r="M79" s="40" t="s">
        <v>0</v>
      </c>
      <c r="N79" s="40">
        <v>1</v>
      </c>
      <c r="O79" s="40">
        <v>2</v>
      </c>
      <c r="P79" s="48">
        <f t="shared" ref="P79:P90" si="14">N79*O79</f>
        <v>2</v>
      </c>
      <c r="Q79" s="49">
        <v>10.6</v>
      </c>
      <c r="R79" s="79">
        <f t="shared" ref="R79:R86" si="15">I79*P79*U79</f>
        <v>0</v>
      </c>
      <c r="S79" s="49">
        <v>0.42</v>
      </c>
      <c r="T79" s="50">
        <f>S79*G79/1000*P79</f>
        <v>3.444</v>
      </c>
      <c r="U79" s="109">
        <v>0</v>
      </c>
    </row>
    <row r="80" spans="1:21" s="37" customFormat="1" x14ac:dyDescent="0.25">
      <c r="B80" s="38">
        <v>2</v>
      </c>
      <c r="C80" s="39" t="s">
        <v>101</v>
      </c>
      <c r="D80" s="39" t="s">
        <v>54</v>
      </c>
      <c r="E80" s="40" t="s">
        <v>1</v>
      </c>
      <c r="F80" s="41" t="s">
        <v>1</v>
      </c>
      <c r="G80" s="42">
        <v>700</v>
      </c>
      <c r="H80" s="43"/>
      <c r="I80" s="44">
        <f t="shared" ref="I80:I81" si="16">Q80*G80/1000</f>
        <v>7.42</v>
      </c>
      <c r="J80" s="46" t="s">
        <v>96</v>
      </c>
      <c r="K80" s="46" t="s">
        <v>1</v>
      </c>
      <c r="L80" s="47" t="s">
        <v>1</v>
      </c>
      <c r="M80" s="40" t="s">
        <v>0</v>
      </c>
      <c r="N80" s="40">
        <v>1</v>
      </c>
      <c r="O80" s="40">
        <v>2</v>
      </c>
      <c r="P80" s="48">
        <f t="shared" si="14"/>
        <v>2</v>
      </c>
      <c r="Q80" s="49">
        <v>10.6</v>
      </c>
      <c r="R80" s="79">
        <f t="shared" si="15"/>
        <v>0</v>
      </c>
      <c r="S80" s="49">
        <v>0.42</v>
      </c>
      <c r="T80" s="50">
        <f>S80*G80/1000*P80</f>
        <v>0.58799999999999997</v>
      </c>
      <c r="U80" s="109">
        <v>0</v>
      </c>
    </row>
    <row r="81" spans="1:21" s="37" customFormat="1" x14ac:dyDescent="0.25">
      <c r="B81" s="38">
        <v>3</v>
      </c>
      <c r="C81" s="39" t="s">
        <v>102</v>
      </c>
      <c r="D81" s="39" t="s">
        <v>103</v>
      </c>
      <c r="E81" s="40">
        <v>8</v>
      </c>
      <c r="F81" s="41" t="s">
        <v>1</v>
      </c>
      <c r="G81" s="42">
        <v>700</v>
      </c>
      <c r="H81" s="43" t="s">
        <v>1</v>
      </c>
      <c r="I81" s="44">
        <f t="shared" si="16"/>
        <v>5.2779999999999996</v>
      </c>
      <c r="J81" s="46" t="s">
        <v>96</v>
      </c>
      <c r="K81" s="46" t="s">
        <v>1</v>
      </c>
      <c r="L81" s="47" t="s">
        <v>1</v>
      </c>
      <c r="M81" s="40" t="s">
        <v>0</v>
      </c>
      <c r="N81" s="40">
        <v>1</v>
      </c>
      <c r="O81" s="40">
        <v>2</v>
      </c>
      <c r="P81" s="48">
        <f t="shared" si="14"/>
        <v>2</v>
      </c>
      <c r="Q81" s="49">
        <v>7.54</v>
      </c>
      <c r="R81" s="79">
        <f t="shared" si="15"/>
        <v>0</v>
      </c>
      <c r="S81" s="49">
        <v>0.26</v>
      </c>
      <c r="T81" s="50">
        <f>S81*G81/1000*P81</f>
        <v>0.36399999999999999</v>
      </c>
      <c r="U81" s="109">
        <v>0</v>
      </c>
    </row>
    <row r="82" spans="1:21" s="37" customFormat="1" x14ac:dyDescent="0.25">
      <c r="B82" s="38">
        <v>4</v>
      </c>
      <c r="C82" s="39" t="s">
        <v>104</v>
      </c>
      <c r="D82" s="39" t="s">
        <v>43</v>
      </c>
      <c r="E82" s="40">
        <v>8</v>
      </c>
      <c r="F82" s="41">
        <v>700</v>
      </c>
      <c r="G82" s="42">
        <v>4100</v>
      </c>
      <c r="H82" s="43">
        <f>F82/1000*G82/1000</f>
        <v>2.87</v>
      </c>
      <c r="I82" s="44">
        <f>Q82*H82</f>
        <v>185.976</v>
      </c>
      <c r="J82" s="46" t="s">
        <v>96</v>
      </c>
      <c r="K82" s="46" t="s">
        <v>1</v>
      </c>
      <c r="L82" s="47" t="s">
        <v>1</v>
      </c>
      <c r="M82" s="40" t="s">
        <v>0</v>
      </c>
      <c r="N82" s="40">
        <v>1</v>
      </c>
      <c r="O82" s="40">
        <v>1</v>
      </c>
      <c r="P82" s="48">
        <f t="shared" si="14"/>
        <v>1</v>
      </c>
      <c r="Q82" s="49">
        <v>64.8</v>
      </c>
      <c r="R82" s="79">
        <f t="shared" si="15"/>
        <v>0</v>
      </c>
      <c r="S82" s="49">
        <v>2</v>
      </c>
      <c r="T82" s="50">
        <f>S82*H82*P82</f>
        <v>5.74</v>
      </c>
      <c r="U82" s="109">
        <v>0</v>
      </c>
    </row>
    <row r="83" spans="1:21" x14ac:dyDescent="0.25">
      <c r="A83" s="2"/>
      <c r="B83" s="38">
        <v>5</v>
      </c>
      <c r="C83" s="39" t="s">
        <v>105</v>
      </c>
      <c r="D83" s="39" t="s">
        <v>43</v>
      </c>
      <c r="E83" s="40">
        <v>8</v>
      </c>
      <c r="F83" s="41">
        <v>120</v>
      </c>
      <c r="G83" s="42">
        <v>140</v>
      </c>
      <c r="H83" s="43">
        <f>F83/1000*G83/1000</f>
        <v>1.6800000000000002E-2</v>
      </c>
      <c r="I83" s="44">
        <f>Q83*H83</f>
        <v>1.0752000000000002</v>
      </c>
      <c r="J83" s="46" t="s">
        <v>96</v>
      </c>
      <c r="K83" s="46" t="s">
        <v>1</v>
      </c>
      <c r="L83" s="41" t="s">
        <v>1</v>
      </c>
      <c r="M83" s="40" t="s">
        <v>0</v>
      </c>
      <c r="N83" s="40">
        <v>1</v>
      </c>
      <c r="O83" s="40">
        <v>2</v>
      </c>
      <c r="P83" s="48">
        <f t="shared" si="14"/>
        <v>2</v>
      </c>
      <c r="Q83" s="49">
        <v>64</v>
      </c>
      <c r="R83" s="79">
        <f t="shared" si="15"/>
        <v>0</v>
      </c>
      <c r="S83" s="49">
        <v>2</v>
      </c>
      <c r="T83" s="50">
        <f>S83*H83*P83</f>
        <v>6.720000000000001E-2</v>
      </c>
      <c r="U83" s="109">
        <v>0</v>
      </c>
    </row>
    <row r="84" spans="1:21" x14ac:dyDescent="0.25">
      <c r="A84" s="2"/>
      <c r="B84" s="38">
        <v>6</v>
      </c>
      <c r="C84" s="39" t="s">
        <v>106</v>
      </c>
      <c r="D84" s="39" t="s">
        <v>110</v>
      </c>
      <c r="E84" s="40">
        <v>5</v>
      </c>
      <c r="F84" s="41" t="s">
        <v>1</v>
      </c>
      <c r="G84" s="42">
        <v>700</v>
      </c>
      <c r="H84" s="43" t="s">
        <v>1</v>
      </c>
      <c r="I84" s="44">
        <f t="shared" ref="I84" si="17">Q84*G84/1000</f>
        <v>3.472</v>
      </c>
      <c r="J84" s="46" t="s">
        <v>96</v>
      </c>
      <c r="K84" s="46" t="s">
        <v>1</v>
      </c>
      <c r="L84" s="47" t="s">
        <v>1</v>
      </c>
      <c r="M84" s="40" t="s">
        <v>0</v>
      </c>
      <c r="N84" s="40">
        <v>1</v>
      </c>
      <c r="O84" s="40">
        <v>1</v>
      </c>
      <c r="P84" s="48">
        <f t="shared" ref="P84" si="18">N84*O84</f>
        <v>1</v>
      </c>
      <c r="Q84" s="49">
        <v>4.96</v>
      </c>
      <c r="R84" s="79">
        <f t="shared" si="15"/>
        <v>0</v>
      </c>
      <c r="S84" s="49">
        <v>0.4</v>
      </c>
      <c r="T84" s="50">
        <f>S84*G84/1000*P84</f>
        <v>0.28000000000000003</v>
      </c>
      <c r="U84" s="109">
        <v>0</v>
      </c>
    </row>
    <row r="85" spans="1:21" x14ac:dyDescent="0.25">
      <c r="A85" s="2"/>
      <c r="B85" s="38">
        <v>7</v>
      </c>
      <c r="C85" s="53" t="s">
        <v>107</v>
      </c>
      <c r="D85" s="53" t="s">
        <v>109</v>
      </c>
      <c r="E85" s="54">
        <v>18</v>
      </c>
      <c r="F85" s="55"/>
      <c r="G85" s="56">
        <v>420</v>
      </c>
      <c r="H85" s="57"/>
      <c r="I85" s="44">
        <f t="shared" ref="I85" si="19">Q85*G85/1000</f>
        <v>0.84</v>
      </c>
      <c r="J85" s="46" t="s">
        <v>96</v>
      </c>
      <c r="K85" s="46" t="s">
        <v>1</v>
      </c>
      <c r="L85" s="55"/>
      <c r="M85" s="40" t="s">
        <v>0</v>
      </c>
      <c r="N85" s="40">
        <v>1</v>
      </c>
      <c r="O85" s="40">
        <v>4</v>
      </c>
      <c r="P85" s="48">
        <f t="shared" si="14"/>
        <v>4</v>
      </c>
      <c r="Q85" s="60">
        <v>2</v>
      </c>
      <c r="R85" s="79">
        <f t="shared" si="15"/>
        <v>0</v>
      </c>
      <c r="S85" s="60">
        <v>0.06</v>
      </c>
      <c r="T85" s="50">
        <f>S85*G85/1000*P85</f>
        <v>0.1008</v>
      </c>
      <c r="U85" s="109">
        <v>0</v>
      </c>
    </row>
    <row r="86" spans="1:21" x14ac:dyDescent="0.25">
      <c r="A86" s="2"/>
      <c r="B86" s="38">
        <v>8</v>
      </c>
      <c r="C86" s="53" t="s">
        <v>112</v>
      </c>
      <c r="D86" s="53" t="s">
        <v>109</v>
      </c>
      <c r="E86" s="54">
        <v>18</v>
      </c>
      <c r="F86" s="55"/>
      <c r="G86" s="56">
        <v>400</v>
      </c>
      <c r="H86" s="57"/>
      <c r="I86" s="44">
        <f t="shared" ref="I86:I90" si="20">Q86*G86/1000</f>
        <v>0.8</v>
      </c>
      <c r="J86" s="46" t="s">
        <v>96</v>
      </c>
      <c r="K86" s="46" t="s">
        <v>1</v>
      </c>
      <c r="L86" s="55" t="s">
        <v>1</v>
      </c>
      <c r="M86" s="40" t="s">
        <v>0</v>
      </c>
      <c r="N86" s="40">
        <v>1</v>
      </c>
      <c r="O86" s="40">
        <v>1</v>
      </c>
      <c r="P86" s="48">
        <f t="shared" si="14"/>
        <v>1</v>
      </c>
      <c r="Q86" s="60">
        <v>2</v>
      </c>
      <c r="R86" s="79">
        <f t="shared" si="15"/>
        <v>0</v>
      </c>
      <c r="S86" s="60">
        <v>0.06</v>
      </c>
      <c r="T86" s="50">
        <f>S86*G86/1000*P86</f>
        <v>2.4E-2</v>
      </c>
      <c r="U86" s="109">
        <v>0</v>
      </c>
    </row>
    <row r="87" spans="1:21" ht="15.75" thickBot="1" x14ac:dyDescent="0.3">
      <c r="A87" s="2"/>
      <c r="B87" s="38"/>
      <c r="C87" s="53"/>
      <c r="D87" s="53"/>
      <c r="E87" s="54"/>
      <c r="F87" s="55"/>
      <c r="G87" s="56"/>
      <c r="H87" s="57"/>
      <c r="I87" s="44"/>
      <c r="J87" s="51"/>
      <c r="K87" s="46"/>
      <c r="L87" s="55"/>
      <c r="M87" s="40"/>
      <c r="N87" s="40"/>
      <c r="O87" s="40"/>
      <c r="P87" s="48"/>
      <c r="Q87" s="60"/>
      <c r="R87" s="79"/>
      <c r="S87" s="60"/>
      <c r="T87" s="61"/>
      <c r="U87" s="109" t="s">
        <v>1</v>
      </c>
    </row>
    <row r="88" spans="1:21" ht="16.5" thickTop="1" thickBot="1" x14ac:dyDescent="0.3">
      <c r="A88" s="2"/>
      <c r="B88" s="279" t="s">
        <v>41</v>
      </c>
      <c r="C88" s="280"/>
      <c r="D88" s="90"/>
      <c r="E88" s="93"/>
      <c r="F88" s="94"/>
      <c r="G88" s="95"/>
      <c r="H88" s="95" t="s">
        <v>1</v>
      </c>
      <c r="I88" s="96"/>
      <c r="J88" s="97"/>
      <c r="K88" s="94"/>
      <c r="L88" s="93"/>
      <c r="M88" s="93"/>
      <c r="N88" s="93"/>
      <c r="O88" s="93"/>
      <c r="P88" s="93"/>
      <c r="Q88" s="98"/>
      <c r="R88" s="99">
        <f>SUM(R79:R87)</f>
        <v>0</v>
      </c>
      <c r="S88" s="98"/>
      <c r="T88" s="100">
        <f>SUM(T79:T87)</f>
        <v>10.607999999999997</v>
      </c>
      <c r="U88" s="76"/>
    </row>
    <row r="89" spans="1:21" ht="15.75" thickTop="1" x14ac:dyDescent="0.25">
      <c r="A89" s="2"/>
      <c r="B89" s="52"/>
      <c r="C89" s="53"/>
      <c r="D89" s="53"/>
      <c r="E89" s="54"/>
      <c r="F89" s="55"/>
      <c r="G89" s="56"/>
      <c r="H89" s="57"/>
      <c r="I89" s="91"/>
      <c r="J89" s="92"/>
      <c r="K89" s="58"/>
      <c r="L89" s="55"/>
      <c r="M89" s="54"/>
      <c r="N89" s="54"/>
      <c r="O89" s="54"/>
      <c r="P89" s="59"/>
      <c r="Q89" s="60"/>
      <c r="R89" s="80"/>
      <c r="S89" s="60"/>
      <c r="T89" s="61"/>
      <c r="U89" s="109"/>
    </row>
    <row r="90" spans="1:21" x14ac:dyDescent="0.25">
      <c r="A90" s="2"/>
      <c r="B90" s="38">
        <v>9</v>
      </c>
      <c r="C90" s="53" t="s">
        <v>55</v>
      </c>
      <c r="D90" s="53" t="s">
        <v>108</v>
      </c>
      <c r="E90" s="54">
        <v>3</v>
      </c>
      <c r="F90" s="55"/>
      <c r="G90" s="56">
        <v>1220</v>
      </c>
      <c r="H90" s="57"/>
      <c r="I90" s="44">
        <f t="shared" si="20"/>
        <v>3.2208000000000001</v>
      </c>
      <c r="J90" s="46" t="s">
        <v>111</v>
      </c>
      <c r="K90" s="46" t="s">
        <v>1</v>
      </c>
      <c r="L90" s="55" t="s">
        <v>1</v>
      </c>
      <c r="M90" s="40" t="s">
        <v>0</v>
      </c>
      <c r="N90" s="40">
        <v>21</v>
      </c>
      <c r="O90" s="40">
        <v>1</v>
      </c>
      <c r="P90" s="48">
        <f t="shared" si="14"/>
        <v>21</v>
      </c>
      <c r="Q90" s="60">
        <v>2.64</v>
      </c>
      <c r="R90" s="79">
        <f>I90*P90*U90</f>
        <v>0</v>
      </c>
      <c r="S90" s="60">
        <v>0.18</v>
      </c>
      <c r="T90" s="50">
        <f>S90*G90/1000*P90</f>
        <v>4.6116000000000001</v>
      </c>
      <c r="U90" s="109">
        <v>0</v>
      </c>
    </row>
    <row r="91" spans="1:21" x14ac:dyDescent="0.25">
      <c r="A91" s="2"/>
      <c r="B91" s="52">
        <v>10</v>
      </c>
      <c r="C91" s="53" t="s">
        <v>114</v>
      </c>
      <c r="D91" s="53" t="s">
        <v>115</v>
      </c>
      <c r="E91" s="54">
        <v>8</v>
      </c>
      <c r="F91" s="55"/>
      <c r="G91" s="56">
        <v>120</v>
      </c>
      <c r="H91" s="57"/>
      <c r="I91" s="44"/>
      <c r="J91" s="58" t="s">
        <v>97</v>
      </c>
      <c r="K91" s="58" t="s">
        <v>97</v>
      </c>
      <c r="L91" s="55"/>
      <c r="M91" s="40" t="s">
        <v>0</v>
      </c>
      <c r="N91" s="40">
        <v>21</v>
      </c>
      <c r="O91" s="40">
        <v>2</v>
      </c>
      <c r="P91" s="48">
        <f t="shared" ref="P91" si="21">N91*O91</f>
        <v>42</v>
      </c>
      <c r="Q91" s="60">
        <v>7.1999999999999995E-2</v>
      </c>
      <c r="R91" s="79">
        <f>I91*P91*U91</f>
        <v>0</v>
      </c>
      <c r="S91" s="60"/>
      <c r="T91" s="61"/>
      <c r="U91" s="109">
        <v>1</v>
      </c>
    </row>
    <row r="92" spans="1:21" x14ac:dyDescent="0.25">
      <c r="A92" s="2"/>
      <c r="B92" s="52">
        <v>11</v>
      </c>
      <c r="C92" s="53" t="s">
        <v>117</v>
      </c>
      <c r="D92" s="53" t="s">
        <v>113</v>
      </c>
      <c r="E92" s="54">
        <v>6</v>
      </c>
      <c r="F92" s="55">
        <v>42</v>
      </c>
      <c r="G92" s="56">
        <v>12500</v>
      </c>
      <c r="H92" s="57"/>
      <c r="I92" s="44"/>
      <c r="J92" s="58" t="s">
        <v>97</v>
      </c>
      <c r="K92" s="58" t="s">
        <v>181</v>
      </c>
      <c r="L92" s="55" t="s">
        <v>116</v>
      </c>
      <c r="M92" s="40" t="s">
        <v>0</v>
      </c>
      <c r="N92" s="40">
        <v>2</v>
      </c>
      <c r="O92" s="40">
        <v>2</v>
      </c>
      <c r="P92" s="48">
        <f t="shared" ref="P92" si="22">N92*O92</f>
        <v>4</v>
      </c>
      <c r="Q92" s="82">
        <v>0.65</v>
      </c>
      <c r="R92" s="79">
        <f>I92*P92*U92</f>
        <v>0</v>
      </c>
      <c r="S92" s="60"/>
      <c r="T92" s="61"/>
      <c r="U92" s="109">
        <v>1</v>
      </c>
    </row>
    <row r="93" spans="1:21" x14ac:dyDescent="0.25">
      <c r="A93" s="2"/>
      <c r="B93" s="52"/>
      <c r="C93" s="53"/>
      <c r="D93" s="53"/>
      <c r="E93" s="54"/>
      <c r="F93" s="55"/>
      <c r="G93" s="56"/>
      <c r="H93" s="57"/>
      <c r="I93" s="44"/>
      <c r="J93" s="51"/>
      <c r="K93" s="58"/>
      <c r="L93" s="55"/>
      <c r="M93" s="54"/>
      <c r="N93" s="54"/>
      <c r="O93" s="54"/>
      <c r="P93" s="59"/>
      <c r="Q93" s="82"/>
      <c r="R93" s="80"/>
      <c r="S93" s="60"/>
      <c r="T93" s="61"/>
      <c r="U93" s="109"/>
    </row>
    <row r="94" spans="1:21" x14ac:dyDescent="0.25">
      <c r="A94" s="2"/>
      <c r="B94" s="52"/>
      <c r="C94" s="53"/>
      <c r="D94" s="53"/>
      <c r="E94" s="54"/>
      <c r="F94" s="55"/>
      <c r="G94" s="56"/>
      <c r="H94" s="57"/>
      <c r="I94" s="44"/>
      <c r="J94" s="51"/>
      <c r="K94" s="58"/>
      <c r="L94" s="55"/>
      <c r="M94" s="54"/>
      <c r="N94" s="54"/>
      <c r="O94" s="54"/>
      <c r="P94" s="59"/>
      <c r="Q94" s="60"/>
      <c r="R94" s="80"/>
      <c r="S94" s="60"/>
      <c r="T94" s="61"/>
      <c r="U94" s="109"/>
    </row>
    <row r="95" spans="1:21" ht="15.75" thickBot="1" x14ac:dyDescent="0.3">
      <c r="A95" s="2"/>
      <c r="B95" s="52"/>
      <c r="C95" s="53"/>
      <c r="D95" s="53"/>
      <c r="E95" s="54"/>
      <c r="F95" s="55"/>
      <c r="G95" s="56"/>
      <c r="H95" s="57"/>
      <c r="I95" s="44"/>
      <c r="J95" s="45"/>
      <c r="K95" s="58"/>
      <c r="L95" s="55"/>
      <c r="M95" s="54"/>
      <c r="N95" s="54"/>
      <c r="O95" s="54"/>
      <c r="P95" s="59"/>
      <c r="Q95" s="60"/>
      <c r="R95" s="80"/>
      <c r="S95" s="60"/>
      <c r="T95" s="61"/>
      <c r="U95" s="109"/>
    </row>
    <row r="96" spans="1:21" ht="16.5" thickTop="1" thickBot="1" x14ac:dyDescent="0.3">
      <c r="A96" s="2"/>
      <c r="B96" s="279" t="s">
        <v>444</v>
      </c>
      <c r="C96" s="280"/>
      <c r="D96" s="87"/>
      <c r="E96" s="62"/>
      <c r="F96" s="63"/>
      <c r="G96" s="64"/>
      <c r="H96" s="64" t="s">
        <v>1</v>
      </c>
      <c r="I96" s="65"/>
      <c r="J96" s="66"/>
      <c r="K96" s="63"/>
      <c r="L96" s="62"/>
      <c r="M96" s="62"/>
      <c r="N96" s="62"/>
      <c r="O96" s="62"/>
      <c r="P96" s="62"/>
      <c r="Q96" s="67"/>
      <c r="R96" s="81">
        <f>SUM(R90:R95)</f>
        <v>0</v>
      </c>
      <c r="S96" s="67"/>
      <c r="T96" s="68">
        <f>SUM(T90:T95)</f>
        <v>4.6116000000000001</v>
      </c>
      <c r="U96" s="76"/>
    </row>
    <row r="97" spans="1:21" ht="16.5" thickTop="1" thickBot="1" x14ac:dyDescent="0.3">
      <c r="A97" s="2"/>
      <c r="B97" s="288" t="s">
        <v>42</v>
      </c>
      <c r="C97" s="289"/>
      <c r="D97" s="87"/>
      <c r="E97" s="62"/>
      <c r="F97" s="63"/>
      <c r="G97" s="64"/>
      <c r="H97" s="64" t="s">
        <v>1</v>
      </c>
      <c r="I97" s="65"/>
      <c r="J97" s="66"/>
      <c r="K97" s="63"/>
      <c r="L97" s="62"/>
      <c r="M97" s="62"/>
      <c r="N97" s="62"/>
      <c r="O97" s="62"/>
      <c r="P97" s="62">
        <v>6</v>
      </c>
      <c r="Q97" s="67"/>
      <c r="R97" s="81" t="s">
        <v>1</v>
      </c>
      <c r="S97" s="67"/>
      <c r="T97" s="68">
        <f>T88*P97+T96</f>
        <v>68.259599999999978</v>
      </c>
      <c r="U97" s="76"/>
    </row>
    <row r="98" spans="1:21" x14ac:dyDescent="0.25">
      <c r="B98" s="14"/>
      <c r="C98" s="27"/>
      <c r="D98" s="27"/>
    </row>
    <row r="99" spans="1:21" x14ac:dyDescent="0.25">
      <c r="B99" s="14"/>
      <c r="C99" s="27"/>
      <c r="D99" s="27"/>
    </row>
    <row r="100" spans="1:21" ht="15.75" thickBot="1" x14ac:dyDescent="0.3">
      <c r="B100" s="21" t="str">
        <f>ID!D7</f>
        <v>část</v>
      </c>
      <c r="C100" s="21" t="s">
        <v>351</v>
      </c>
      <c r="D100" s="27"/>
    </row>
    <row r="101" spans="1:21" x14ac:dyDescent="0.25">
      <c r="A101" s="2"/>
      <c r="B101" s="281" t="s">
        <v>17</v>
      </c>
      <c r="C101" s="30" t="s">
        <v>18</v>
      </c>
      <c r="D101" s="30" t="s">
        <v>19</v>
      </c>
      <c r="E101" s="30" t="s">
        <v>20</v>
      </c>
      <c r="F101" s="103" t="s">
        <v>21</v>
      </c>
      <c r="G101" s="103" t="s">
        <v>22</v>
      </c>
      <c r="H101" s="103" t="s">
        <v>2</v>
      </c>
      <c r="I101" s="103" t="s">
        <v>23</v>
      </c>
      <c r="J101" s="283" t="s">
        <v>24</v>
      </c>
      <c r="K101" s="274" t="s">
        <v>25</v>
      </c>
      <c r="L101" s="30" t="s">
        <v>19</v>
      </c>
      <c r="M101" s="110" t="s">
        <v>0</v>
      </c>
      <c r="N101" s="276" t="s">
        <v>27</v>
      </c>
      <c r="O101" s="277"/>
      <c r="P101" s="278"/>
      <c r="Q101" s="31" t="s">
        <v>28</v>
      </c>
      <c r="R101" s="77" t="s">
        <v>28</v>
      </c>
      <c r="S101" s="31" t="s">
        <v>2</v>
      </c>
      <c r="T101" s="32" t="s">
        <v>2</v>
      </c>
      <c r="U101" s="108"/>
    </row>
    <row r="102" spans="1:21" ht="15.75" thickBot="1" x14ac:dyDescent="0.3">
      <c r="A102" s="2"/>
      <c r="B102" s="285"/>
      <c r="C102" s="33" t="s">
        <v>29</v>
      </c>
      <c r="D102" s="33"/>
      <c r="E102" s="33" t="s">
        <v>30</v>
      </c>
      <c r="F102" s="104" t="s">
        <v>30</v>
      </c>
      <c r="G102" s="104" t="s">
        <v>30</v>
      </c>
      <c r="H102" s="104" t="s">
        <v>31</v>
      </c>
      <c r="I102" s="104" t="s">
        <v>32</v>
      </c>
      <c r="J102" s="286"/>
      <c r="K102" s="287"/>
      <c r="L102" s="33" t="s">
        <v>33</v>
      </c>
      <c r="M102" s="33" t="s">
        <v>34</v>
      </c>
      <c r="N102" s="34" t="s">
        <v>35</v>
      </c>
      <c r="O102" s="34" t="s">
        <v>36</v>
      </c>
      <c r="P102" s="34" t="s">
        <v>37</v>
      </c>
      <c r="Q102" s="35" t="s">
        <v>38</v>
      </c>
      <c r="R102" s="78" t="s">
        <v>39</v>
      </c>
      <c r="S102" s="35" t="s">
        <v>47</v>
      </c>
      <c r="T102" s="36" t="s">
        <v>48</v>
      </c>
      <c r="U102" s="108"/>
    </row>
    <row r="103" spans="1:21" s="37" customFormat="1" ht="15.75" thickTop="1" x14ac:dyDescent="0.25">
      <c r="B103" s="38">
        <v>1</v>
      </c>
      <c r="C103" s="39" t="s">
        <v>118</v>
      </c>
      <c r="D103" s="39" t="s">
        <v>93</v>
      </c>
      <c r="E103" s="40">
        <v>16</v>
      </c>
      <c r="F103" s="41">
        <v>320</v>
      </c>
      <c r="G103" s="42">
        <v>4800</v>
      </c>
      <c r="H103" s="43">
        <f>G103/1000*F103/1000</f>
        <v>1.536</v>
      </c>
      <c r="I103" s="44">
        <f>Q103*H103</f>
        <v>196.608</v>
      </c>
      <c r="J103" s="45" t="s">
        <v>198</v>
      </c>
      <c r="K103" s="120" t="s">
        <v>1</v>
      </c>
      <c r="L103" s="47" t="s">
        <v>45</v>
      </c>
      <c r="M103" s="40" t="s">
        <v>0</v>
      </c>
      <c r="N103" s="40">
        <v>1</v>
      </c>
      <c r="O103" s="40">
        <v>1</v>
      </c>
      <c r="P103" s="48">
        <f t="shared" ref="P103:P115" si="23">N103*O103</f>
        <v>1</v>
      </c>
      <c r="Q103" s="49">
        <v>128</v>
      </c>
      <c r="R103" s="79">
        <f t="shared" ref="R103:R134" si="24">I103*P103*U103</f>
        <v>196.608</v>
      </c>
      <c r="S103" s="83">
        <v>2</v>
      </c>
      <c r="T103" s="50">
        <f t="shared" ref="T103:T108" si="25">S103*H103*P103</f>
        <v>3.0720000000000001</v>
      </c>
      <c r="U103" s="109">
        <v>1</v>
      </c>
    </row>
    <row r="104" spans="1:21" s="37" customFormat="1" x14ac:dyDescent="0.25">
      <c r="B104" s="38">
        <v>2</v>
      </c>
      <c r="C104" s="39" t="s">
        <v>119</v>
      </c>
      <c r="D104" s="39" t="s">
        <v>89</v>
      </c>
      <c r="E104" s="40">
        <v>10</v>
      </c>
      <c r="F104" s="41">
        <v>180</v>
      </c>
      <c r="G104" s="42">
        <v>4175</v>
      </c>
      <c r="H104" s="43">
        <v>0.63800000000000001</v>
      </c>
      <c r="I104" s="44">
        <f>H104*Q104</f>
        <v>51.04</v>
      </c>
      <c r="J104" s="45" t="s">
        <v>97</v>
      </c>
      <c r="K104" s="120" t="s">
        <v>1</v>
      </c>
      <c r="L104" s="47" t="s">
        <v>45</v>
      </c>
      <c r="M104" s="40" t="s">
        <v>0</v>
      </c>
      <c r="N104" s="40">
        <v>1</v>
      </c>
      <c r="O104" s="40">
        <v>2</v>
      </c>
      <c r="P104" s="48">
        <f t="shared" si="23"/>
        <v>2</v>
      </c>
      <c r="Q104" s="49">
        <v>80</v>
      </c>
      <c r="R104" s="79">
        <f t="shared" si="24"/>
        <v>102.08</v>
      </c>
      <c r="S104" s="83">
        <v>2</v>
      </c>
      <c r="T104" s="50">
        <f t="shared" si="25"/>
        <v>2.552</v>
      </c>
      <c r="U104" s="109">
        <v>1</v>
      </c>
    </row>
    <row r="105" spans="1:21" s="37" customFormat="1" x14ac:dyDescent="0.25">
      <c r="B105" s="38">
        <v>3</v>
      </c>
      <c r="C105" s="39" t="s">
        <v>120</v>
      </c>
      <c r="D105" s="39" t="s">
        <v>89</v>
      </c>
      <c r="E105" s="40">
        <v>10</v>
      </c>
      <c r="F105" s="41">
        <v>450</v>
      </c>
      <c r="G105" s="42">
        <v>580</v>
      </c>
      <c r="H105" s="43">
        <v>0.22559999999999999</v>
      </c>
      <c r="I105" s="44">
        <f>H105*Q105</f>
        <v>18.047999999999998</v>
      </c>
      <c r="J105" s="45" t="s">
        <v>182</v>
      </c>
      <c r="K105" s="120" t="s">
        <v>1</v>
      </c>
      <c r="L105" s="47" t="s">
        <v>45</v>
      </c>
      <c r="M105" s="40" t="s">
        <v>0</v>
      </c>
      <c r="N105" s="40">
        <v>1</v>
      </c>
      <c r="O105" s="40">
        <v>2</v>
      </c>
      <c r="P105" s="48">
        <f t="shared" si="23"/>
        <v>2</v>
      </c>
      <c r="Q105" s="49">
        <v>80</v>
      </c>
      <c r="R105" s="79">
        <f t="shared" si="24"/>
        <v>36.095999999999997</v>
      </c>
      <c r="S105" s="83">
        <v>2</v>
      </c>
      <c r="T105" s="50">
        <f t="shared" si="25"/>
        <v>0.90239999999999998</v>
      </c>
      <c r="U105" s="109">
        <v>1</v>
      </c>
    </row>
    <row r="106" spans="1:21" s="37" customFormat="1" x14ac:dyDescent="0.25">
      <c r="B106" s="38">
        <v>4</v>
      </c>
      <c r="C106" s="39" t="s">
        <v>121</v>
      </c>
      <c r="D106" s="39" t="s">
        <v>89</v>
      </c>
      <c r="E106" s="40">
        <v>10</v>
      </c>
      <c r="F106" s="41">
        <v>140</v>
      </c>
      <c r="G106" s="42">
        <v>180</v>
      </c>
      <c r="H106" s="43">
        <f>F106/1000*G106/1000</f>
        <v>2.5200000000000004E-2</v>
      </c>
      <c r="I106" s="44">
        <f>H106*Q106</f>
        <v>2.0160000000000005</v>
      </c>
      <c r="J106" s="45" t="s">
        <v>97</v>
      </c>
      <c r="K106" s="120" t="s">
        <v>1</v>
      </c>
      <c r="L106" s="47" t="s">
        <v>45</v>
      </c>
      <c r="M106" s="40" t="s">
        <v>0</v>
      </c>
      <c r="N106" s="40">
        <v>1</v>
      </c>
      <c r="O106" s="40">
        <v>7</v>
      </c>
      <c r="P106" s="48">
        <f t="shared" si="23"/>
        <v>7</v>
      </c>
      <c r="Q106" s="49">
        <v>80</v>
      </c>
      <c r="R106" s="79">
        <f t="shared" si="24"/>
        <v>14.112000000000004</v>
      </c>
      <c r="S106" s="83">
        <v>2</v>
      </c>
      <c r="T106" s="50">
        <f t="shared" si="25"/>
        <v>0.35280000000000006</v>
      </c>
      <c r="U106" s="109">
        <v>1</v>
      </c>
    </row>
    <row r="107" spans="1:21" s="37" customFormat="1" x14ac:dyDescent="0.25">
      <c r="B107" s="38">
        <v>5</v>
      </c>
      <c r="C107" s="39" t="s">
        <v>123</v>
      </c>
      <c r="D107" s="39" t="s">
        <v>89</v>
      </c>
      <c r="E107" s="40">
        <v>10</v>
      </c>
      <c r="F107" s="41">
        <v>70</v>
      </c>
      <c r="G107" s="42">
        <v>360</v>
      </c>
      <c r="H107" s="43">
        <f>F107/1000*G107/1000</f>
        <v>2.5200000000000004E-2</v>
      </c>
      <c r="I107" s="44">
        <f>H107*Q107</f>
        <v>2.0160000000000005</v>
      </c>
      <c r="J107" s="45" t="s">
        <v>182</v>
      </c>
      <c r="K107" s="46" t="s">
        <v>1</v>
      </c>
      <c r="L107" s="47" t="s">
        <v>45</v>
      </c>
      <c r="M107" s="40" t="s">
        <v>0</v>
      </c>
      <c r="N107" s="40">
        <v>1</v>
      </c>
      <c r="O107" s="40">
        <v>2</v>
      </c>
      <c r="P107" s="48">
        <f t="shared" si="23"/>
        <v>2</v>
      </c>
      <c r="Q107" s="49">
        <v>80</v>
      </c>
      <c r="R107" s="79">
        <f t="shared" si="24"/>
        <v>4.0320000000000009</v>
      </c>
      <c r="S107" s="83">
        <v>2</v>
      </c>
      <c r="T107" s="50">
        <f t="shared" si="25"/>
        <v>0.10080000000000001</v>
      </c>
      <c r="U107" s="109">
        <v>1</v>
      </c>
    </row>
    <row r="108" spans="1:21" s="37" customFormat="1" x14ac:dyDescent="0.25">
      <c r="B108" s="38">
        <v>6</v>
      </c>
      <c r="C108" s="39" t="s">
        <v>124</v>
      </c>
      <c r="D108" s="39" t="s">
        <v>89</v>
      </c>
      <c r="E108" s="40">
        <v>10</v>
      </c>
      <c r="F108" s="41">
        <v>70</v>
      </c>
      <c r="G108" s="42">
        <v>305</v>
      </c>
      <c r="H108" s="43">
        <f>F108/1000*G108/1000</f>
        <v>2.1350000000000001E-2</v>
      </c>
      <c r="I108" s="44">
        <f>H108*Q108</f>
        <v>1.7080000000000002</v>
      </c>
      <c r="J108" s="45" t="s">
        <v>182</v>
      </c>
      <c r="K108" s="46" t="s">
        <v>1</v>
      </c>
      <c r="L108" s="47" t="s">
        <v>45</v>
      </c>
      <c r="M108" s="40" t="s">
        <v>0</v>
      </c>
      <c r="N108" s="40">
        <v>1</v>
      </c>
      <c r="O108" s="40">
        <v>2</v>
      </c>
      <c r="P108" s="48">
        <f t="shared" si="23"/>
        <v>2</v>
      </c>
      <c r="Q108" s="49">
        <v>80</v>
      </c>
      <c r="R108" s="79">
        <f t="shared" si="24"/>
        <v>3.4160000000000004</v>
      </c>
      <c r="S108" s="83">
        <v>2</v>
      </c>
      <c r="T108" s="50">
        <f t="shared" si="25"/>
        <v>8.5400000000000004E-2</v>
      </c>
      <c r="U108" s="109">
        <v>1</v>
      </c>
    </row>
    <row r="109" spans="1:21" s="37" customFormat="1" x14ac:dyDescent="0.25">
      <c r="B109" s="38">
        <v>7</v>
      </c>
      <c r="C109" s="39" t="s">
        <v>180</v>
      </c>
      <c r="D109" s="39" t="s">
        <v>125</v>
      </c>
      <c r="E109" s="40" t="s">
        <v>1</v>
      </c>
      <c r="F109" s="41" t="s">
        <v>1</v>
      </c>
      <c r="G109" s="42">
        <v>4280</v>
      </c>
      <c r="H109" s="43" t="s">
        <v>1</v>
      </c>
      <c r="I109" s="44">
        <f>Q109*G109/1000</f>
        <v>68.48</v>
      </c>
      <c r="J109" s="45" t="s">
        <v>182</v>
      </c>
      <c r="K109" s="46" t="s">
        <v>1</v>
      </c>
      <c r="L109" s="47" t="s">
        <v>45</v>
      </c>
      <c r="M109" s="40" t="s">
        <v>0</v>
      </c>
      <c r="N109" s="40">
        <v>1</v>
      </c>
      <c r="O109" s="40">
        <v>1</v>
      </c>
      <c r="P109" s="48">
        <f t="shared" si="23"/>
        <v>1</v>
      </c>
      <c r="Q109" s="49">
        <v>16</v>
      </c>
      <c r="R109" s="79">
        <f t="shared" si="24"/>
        <v>68.48</v>
      </c>
      <c r="S109" s="83">
        <v>0.52</v>
      </c>
      <c r="T109" s="61">
        <f>S109*G109/1000*P109</f>
        <v>2.2256</v>
      </c>
      <c r="U109" s="109">
        <v>1</v>
      </c>
    </row>
    <row r="110" spans="1:21" x14ac:dyDescent="0.25">
      <c r="A110" s="2"/>
      <c r="B110" s="38">
        <v>8</v>
      </c>
      <c r="C110" s="39" t="s">
        <v>126</v>
      </c>
      <c r="D110" s="39" t="s">
        <v>89</v>
      </c>
      <c r="E110" s="40">
        <v>10</v>
      </c>
      <c r="F110" s="41">
        <v>200</v>
      </c>
      <c r="G110" s="42">
        <v>400</v>
      </c>
      <c r="H110" s="43">
        <v>5.8000000000000003E-2</v>
      </c>
      <c r="I110" s="44">
        <f>H110*Q110</f>
        <v>4.6400000000000006</v>
      </c>
      <c r="J110" s="45" t="s">
        <v>182</v>
      </c>
      <c r="K110" s="46" t="s">
        <v>1</v>
      </c>
      <c r="L110" s="47" t="s">
        <v>45</v>
      </c>
      <c r="M110" s="40" t="s">
        <v>0</v>
      </c>
      <c r="N110" s="40">
        <v>1</v>
      </c>
      <c r="O110" s="40">
        <v>2</v>
      </c>
      <c r="P110" s="48">
        <f t="shared" si="23"/>
        <v>2</v>
      </c>
      <c r="Q110" s="49">
        <v>80</v>
      </c>
      <c r="R110" s="79">
        <f t="shared" si="24"/>
        <v>9.2800000000000011</v>
      </c>
      <c r="S110" s="83">
        <v>2</v>
      </c>
      <c r="T110" s="50">
        <f>S110*H110*P110</f>
        <v>0.23200000000000001</v>
      </c>
      <c r="U110" s="109">
        <v>1</v>
      </c>
    </row>
    <row r="111" spans="1:21" x14ac:dyDescent="0.25">
      <c r="A111" s="2"/>
      <c r="B111" s="38">
        <v>9</v>
      </c>
      <c r="C111" s="39" t="s">
        <v>127</v>
      </c>
      <c r="D111" s="39" t="s">
        <v>89</v>
      </c>
      <c r="E111" s="40">
        <v>10</v>
      </c>
      <c r="F111" s="41">
        <v>190</v>
      </c>
      <c r="G111" s="42">
        <v>200</v>
      </c>
      <c r="H111" s="43">
        <f>F111/1000*G111/1000</f>
        <v>3.7999999999999999E-2</v>
      </c>
      <c r="I111" s="44">
        <f>H111*Q111</f>
        <v>3.04</v>
      </c>
      <c r="J111" s="45" t="s">
        <v>182</v>
      </c>
      <c r="K111" s="46"/>
      <c r="L111" s="47" t="s">
        <v>45</v>
      </c>
      <c r="M111" s="40" t="s">
        <v>0</v>
      </c>
      <c r="N111" s="40">
        <v>1</v>
      </c>
      <c r="O111" s="40">
        <v>2</v>
      </c>
      <c r="P111" s="48">
        <f t="shared" si="23"/>
        <v>2</v>
      </c>
      <c r="Q111" s="49">
        <v>80</v>
      </c>
      <c r="R111" s="79">
        <f t="shared" si="24"/>
        <v>6.08</v>
      </c>
      <c r="S111" s="83">
        <v>2</v>
      </c>
      <c r="T111" s="50">
        <f>S111*H111*P111</f>
        <v>0.152</v>
      </c>
      <c r="U111" s="109">
        <v>1</v>
      </c>
    </row>
    <row r="112" spans="1:21" x14ac:dyDescent="0.25">
      <c r="A112" s="2"/>
      <c r="B112" s="38">
        <v>10</v>
      </c>
      <c r="C112" s="39" t="s">
        <v>128</v>
      </c>
      <c r="D112" s="39" t="s">
        <v>89</v>
      </c>
      <c r="E112" s="54">
        <v>10</v>
      </c>
      <c r="F112" s="55">
        <v>270</v>
      </c>
      <c r="G112" s="56">
        <v>330</v>
      </c>
      <c r="H112" s="43">
        <f>F112/1000*G112/1000</f>
        <v>8.9100000000000013E-2</v>
      </c>
      <c r="I112" s="44">
        <f>H112*Q112</f>
        <v>7.128000000000001</v>
      </c>
      <c r="J112" s="45" t="s">
        <v>182</v>
      </c>
      <c r="K112" s="58" t="s">
        <v>1</v>
      </c>
      <c r="L112" s="47" t="s">
        <v>45</v>
      </c>
      <c r="M112" s="40" t="s">
        <v>0</v>
      </c>
      <c r="N112" s="40">
        <v>1</v>
      </c>
      <c r="O112" s="40">
        <v>2</v>
      </c>
      <c r="P112" s="48">
        <f t="shared" si="23"/>
        <v>2</v>
      </c>
      <c r="Q112" s="82">
        <v>80</v>
      </c>
      <c r="R112" s="79">
        <f t="shared" si="24"/>
        <v>14.256000000000002</v>
      </c>
      <c r="S112" s="82">
        <v>2</v>
      </c>
      <c r="T112" s="50">
        <f>S112*H112*P112</f>
        <v>0.35640000000000005</v>
      </c>
      <c r="U112" s="109">
        <v>1</v>
      </c>
    </row>
    <row r="113" spans="1:21" x14ac:dyDescent="0.25">
      <c r="A113" s="2"/>
      <c r="B113" s="38">
        <v>11</v>
      </c>
      <c r="C113" s="39" t="s">
        <v>129</v>
      </c>
      <c r="D113" s="39" t="s">
        <v>89</v>
      </c>
      <c r="E113" s="54">
        <v>10</v>
      </c>
      <c r="F113" s="55">
        <v>260</v>
      </c>
      <c r="G113" s="56">
        <v>550</v>
      </c>
      <c r="H113" s="57">
        <v>0.12470000000000001</v>
      </c>
      <c r="I113" s="44">
        <f>H113*Q113</f>
        <v>9.9760000000000009</v>
      </c>
      <c r="J113" s="45" t="s">
        <v>182</v>
      </c>
      <c r="K113" s="58"/>
      <c r="L113" s="47" t="s">
        <v>45</v>
      </c>
      <c r="M113" s="40" t="s">
        <v>0</v>
      </c>
      <c r="N113" s="40">
        <v>1</v>
      </c>
      <c r="O113" s="40">
        <v>2</v>
      </c>
      <c r="P113" s="48">
        <f t="shared" si="23"/>
        <v>2</v>
      </c>
      <c r="Q113" s="60">
        <v>80</v>
      </c>
      <c r="R113" s="79">
        <f t="shared" si="24"/>
        <v>19.952000000000002</v>
      </c>
      <c r="S113" s="82">
        <v>2</v>
      </c>
      <c r="T113" s="50">
        <f>S113*H113*P113</f>
        <v>0.49880000000000002</v>
      </c>
      <c r="U113" s="109">
        <v>1</v>
      </c>
    </row>
    <row r="114" spans="1:21" x14ac:dyDescent="0.25">
      <c r="A114" s="2"/>
      <c r="B114" s="38">
        <v>12</v>
      </c>
      <c r="C114" s="53" t="s">
        <v>130</v>
      </c>
      <c r="D114" s="53" t="s">
        <v>131</v>
      </c>
      <c r="E114" s="54" t="s">
        <v>1</v>
      </c>
      <c r="F114" s="55">
        <v>100</v>
      </c>
      <c r="G114" s="56">
        <v>1200</v>
      </c>
      <c r="H114" s="57" t="s">
        <v>1</v>
      </c>
      <c r="I114" s="44">
        <f>Q114*G114/1000</f>
        <v>15.72</v>
      </c>
      <c r="J114" s="45" t="s">
        <v>182</v>
      </c>
      <c r="K114" s="58" t="s">
        <v>1</v>
      </c>
      <c r="L114" s="47" t="s">
        <v>45</v>
      </c>
      <c r="M114" s="40" t="s">
        <v>0</v>
      </c>
      <c r="N114" s="40">
        <v>1</v>
      </c>
      <c r="O114" s="40">
        <v>1</v>
      </c>
      <c r="P114" s="48">
        <f t="shared" si="23"/>
        <v>1</v>
      </c>
      <c r="Q114" s="60">
        <v>13.1</v>
      </c>
      <c r="R114" s="79">
        <f t="shared" si="24"/>
        <v>15.72</v>
      </c>
      <c r="S114" s="82">
        <v>0.38</v>
      </c>
      <c r="T114" s="61">
        <f>S114*G114/1000*P114</f>
        <v>0.45600000000000002</v>
      </c>
      <c r="U114" s="109">
        <v>1</v>
      </c>
    </row>
    <row r="115" spans="1:21" x14ac:dyDescent="0.25">
      <c r="A115" s="2"/>
      <c r="B115" s="38">
        <v>13</v>
      </c>
      <c r="C115" s="53" t="s">
        <v>132</v>
      </c>
      <c r="D115" s="39" t="s">
        <v>161</v>
      </c>
      <c r="E115" s="54">
        <v>20</v>
      </c>
      <c r="F115" s="55">
        <v>350</v>
      </c>
      <c r="G115" s="56">
        <v>400</v>
      </c>
      <c r="H115" s="57">
        <v>0.1265</v>
      </c>
      <c r="I115" s="44">
        <f>H115*Q115</f>
        <v>20.240000000000002</v>
      </c>
      <c r="J115" s="45" t="s">
        <v>182</v>
      </c>
      <c r="K115" s="58" t="s">
        <v>1</v>
      </c>
      <c r="L115" s="47" t="s">
        <v>45</v>
      </c>
      <c r="M115" s="40" t="s">
        <v>0</v>
      </c>
      <c r="N115" s="40">
        <v>1</v>
      </c>
      <c r="O115" s="40">
        <v>1</v>
      </c>
      <c r="P115" s="48">
        <f t="shared" si="23"/>
        <v>1</v>
      </c>
      <c r="Q115" s="82">
        <v>160</v>
      </c>
      <c r="R115" s="79">
        <f t="shared" si="24"/>
        <v>20.240000000000002</v>
      </c>
      <c r="S115" s="82">
        <v>2</v>
      </c>
      <c r="T115" s="50">
        <f>S115*H115*P115</f>
        <v>0.253</v>
      </c>
      <c r="U115" s="109">
        <v>1</v>
      </c>
    </row>
    <row r="116" spans="1:21" x14ac:dyDescent="0.25">
      <c r="A116" s="2"/>
      <c r="B116" s="38">
        <v>14</v>
      </c>
      <c r="C116" s="53" t="s">
        <v>133</v>
      </c>
      <c r="D116" s="39" t="s">
        <v>161</v>
      </c>
      <c r="E116" s="54">
        <v>20</v>
      </c>
      <c r="F116" s="55">
        <v>160</v>
      </c>
      <c r="G116" s="56">
        <v>200</v>
      </c>
      <c r="H116" s="43">
        <f>F116/1000*G116/1000</f>
        <v>3.2000000000000001E-2</v>
      </c>
      <c r="I116" s="44">
        <f>H116*Q116</f>
        <v>5.12</v>
      </c>
      <c r="J116" s="45" t="s">
        <v>182</v>
      </c>
      <c r="K116" s="58"/>
      <c r="L116" s="47" t="s">
        <v>45</v>
      </c>
      <c r="M116" s="40" t="s">
        <v>0</v>
      </c>
      <c r="N116" s="40">
        <v>1</v>
      </c>
      <c r="O116" s="40">
        <v>1</v>
      </c>
      <c r="P116" s="48">
        <f t="shared" ref="P116:P117" si="26">N116*O116</f>
        <v>1</v>
      </c>
      <c r="Q116" s="82">
        <v>160</v>
      </c>
      <c r="R116" s="79">
        <f t="shared" si="24"/>
        <v>5.12</v>
      </c>
      <c r="S116" s="82">
        <v>2</v>
      </c>
      <c r="T116" s="50">
        <f>S116*H116*P116</f>
        <v>6.4000000000000001E-2</v>
      </c>
      <c r="U116" s="109">
        <v>1</v>
      </c>
    </row>
    <row r="117" spans="1:21" x14ac:dyDescent="0.25">
      <c r="A117" s="2"/>
      <c r="B117" s="38">
        <v>15</v>
      </c>
      <c r="C117" s="53" t="s">
        <v>134</v>
      </c>
      <c r="D117" s="39" t="s">
        <v>161</v>
      </c>
      <c r="E117" s="54">
        <v>20</v>
      </c>
      <c r="F117" s="55">
        <v>200</v>
      </c>
      <c r="G117" s="56">
        <v>200</v>
      </c>
      <c r="H117" s="43">
        <f>F117/1000*G117/1000</f>
        <v>0.04</v>
      </c>
      <c r="I117" s="44">
        <f>H117*Q117</f>
        <v>6.4</v>
      </c>
      <c r="J117" s="45" t="s">
        <v>182</v>
      </c>
      <c r="K117" s="58"/>
      <c r="L117" s="47" t="s">
        <v>45</v>
      </c>
      <c r="M117" s="40" t="s">
        <v>0</v>
      </c>
      <c r="N117" s="40">
        <v>1</v>
      </c>
      <c r="O117" s="40">
        <v>1</v>
      </c>
      <c r="P117" s="48">
        <f t="shared" si="26"/>
        <v>1</v>
      </c>
      <c r="Q117" s="82">
        <v>160</v>
      </c>
      <c r="R117" s="79">
        <f t="shared" si="24"/>
        <v>6.4</v>
      </c>
      <c r="S117" s="82">
        <v>0</v>
      </c>
      <c r="T117" s="61"/>
      <c r="U117" s="109">
        <v>1</v>
      </c>
    </row>
    <row r="118" spans="1:21" x14ac:dyDescent="0.25">
      <c r="A118" s="2"/>
      <c r="B118" s="38">
        <v>16</v>
      </c>
      <c r="C118" s="53" t="s">
        <v>135</v>
      </c>
      <c r="D118" s="39" t="s">
        <v>161</v>
      </c>
      <c r="E118" s="54">
        <v>20</v>
      </c>
      <c r="F118" s="55">
        <v>170</v>
      </c>
      <c r="G118" s="56">
        <v>200</v>
      </c>
      <c r="H118" s="43">
        <f>F118/1000*G118/1000</f>
        <v>3.4000000000000002E-2</v>
      </c>
      <c r="I118" s="44">
        <f>H118*Q118</f>
        <v>5.44</v>
      </c>
      <c r="J118" s="45" t="s">
        <v>182</v>
      </c>
      <c r="K118" s="58"/>
      <c r="L118" s="47" t="s">
        <v>45</v>
      </c>
      <c r="M118" s="40" t="s">
        <v>0</v>
      </c>
      <c r="N118" s="40">
        <v>1</v>
      </c>
      <c r="O118" s="40">
        <v>1</v>
      </c>
      <c r="P118" s="48">
        <f t="shared" ref="P118:P156" si="27">N118*O118</f>
        <v>1</v>
      </c>
      <c r="Q118" s="82">
        <v>160</v>
      </c>
      <c r="R118" s="79">
        <f t="shared" si="24"/>
        <v>5.44</v>
      </c>
      <c r="S118" s="82">
        <v>0</v>
      </c>
      <c r="T118" s="61"/>
      <c r="U118" s="109">
        <v>1</v>
      </c>
    </row>
    <row r="119" spans="1:21" x14ac:dyDescent="0.25">
      <c r="A119" s="2"/>
      <c r="B119" s="38">
        <v>17</v>
      </c>
      <c r="C119" s="53" t="s">
        <v>148</v>
      </c>
      <c r="D119" s="39" t="s">
        <v>89</v>
      </c>
      <c r="E119" s="54">
        <v>10</v>
      </c>
      <c r="F119" s="55">
        <v>160</v>
      </c>
      <c r="G119" s="56">
        <v>220</v>
      </c>
      <c r="H119" s="43">
        <f>F119/1000*G119/1000</f>
        <v>3.5200000000000002E-2</v>
      </c>
      <c r="I119" s="44">
        <f>H119*Q119</f>
        <v>2.8160000000000003</v>
      </c>
      <c r="J119" s="45" t="s">
        <v>182</v>
      </c>
      <c r="K119" s="58"/>
      <c r="L119" s="47" t="s">
        <v>45</v>
      </c>
      <c r="M119" s="40" t="s">
        <v>0</v>
      </c>
      <c r="N119" s="40">
        <v>1</v>
      </c>
      <c r="O119" s="40">
        <v>1</v>
      </c>
      <c r="P119" s="48">
        <f t="shared" si="27"/>
        <v>1</v>
      </c>
      <c r="Q119" s="82">
        <v>80</v>
      </c>
      <c r="R119" s="79">
        <f t="shared" si="24"/>
        <v>2.8160000000000003</v>
      </c>
      <c r="S119" s="82">
        <v>2</v>
      </c>
      <c r="T119" s="50">
        <f>S119*H119*P119</f>
        <v>7.0400000000000004E-2</v>
      </c>
      <c r="U119" s="109">
        <v>1</v>
      </c>
    </row>
    <row r="120" spans="1:21" x14ac:dyDescent="0.25">
      <c r="A120" s="2"/>
      <c r="B120" s="38">
        <v>18</v>
      </c>
      <c r="C120" s="53" t="s">
        <v>136</v>
      </c>
      <c r="D120" s="39" t="s">
        <v>110</v>
      </c>
      <c r="E120" s="54">
        <v>5</v>
      </c>
      <c r="F120" s="55"/>
      <c r="G120" s="56">
        <v>200</v>
      </c>
      <c r="H120" s="57"/>
      <c r="I120" s="44">
        <f>Q120*G120/1000</f>
        <v>0.69399999999999995</v>
      </c>
      <c r="J120" s="45" t="s">
        <v>182</v>
      </c>
      <c r="K120" s="58"/>
      <c r="L120" s="47" t="s">
        <v>45</v>
      </c>
      <c r="M120" s="40" t="s">
        <v>0</v>
      </c>
      <c r="N120" s="40">
        <v>1</v>
      </c>
      <c r="O120" s="40">
        <v>1</v>
      </c>
      <c r="P120" s="48">
        <f t="shared" si="27"/>
        <v>1</v>
      </c>
      <c r="Q120" s="82">
        <v>3.47</v>
      </c>
      <c r="R120" s="79">
        <f t="shared" si="24"/>
        <v>0.69399999999999995</v>
      </c>
      <c r="S120" s="82">
        <v>0.25</v>
      </c>
      <c r="T120" s="61">
        <f>S120*G120/1000*P120</f>
        <v>0.05</v>
      </c>
      <c r="U120" s="109">
        <v>1</v>
      </c>
    </row>
    <row r="121" spans="1:21" x14ac:dyDescent="0.25">
      <c r="A121" s="2"/>
      <c r="B121" s="38">
        <v>19</v>
      </c>
      <c r="C121" s="53" t="s">
        <v>137</v>
      </c>
      <c r="D121" s="53" t="s">
        <v>162</v>
      </c>
      <c r="E121" s="54">
        <v>10</v>
      </c>
      <c r="F121" s="55"/>
      <c r="G121" s="56">
        <v>930</v>
      </c>
      <c r="H121" s="57"/>
      <c r="I121" s="44">
        <f>Q121*G121/1000</f>
        <v>11.067</v>
      </c>
      <c r="J121" s="45" t="s">
        <v>182</v>
      </c>
      <c r="K121" s="58"/>
      <c r="L121" s="47" t="s">
        <v>45</v>
      </c>
      <c r="M121" s="40" t="s">
        <v>0</v>
      </c>
      <c r="N121" s="40">
        <v>1</v>
      </c>
      <c r="O121" s="40">
        <v>2</v>
      </c>
      <c r="P121" s="48">
        <f t="shared" si="27"/>
        <v>2</v>
      </c>
      <c r="Q121" s="82">
        <v>11.9</v>
      </c>
      <c r="R121" s="79">
        <f t="shared" si="24"/>
        <v>22.134</v>
      </c>
      <c r="S121" s="82">
        <v>0.32</v>
      </c>
      <c r="T121" s="61">
        <f>S121*G121/1000*P121</f>
        <v>0.59520000000000006</v>
      </c>
      <c r="U121" s="109">
        <v>1</v>
      </c>
    </row>
    <row r="122" spans="1:21" x14ac:dyDescent="0.25">
      <c r="A122" s="2"/>
      <c r="B122" s="38">
        <v>20</v>
      </c>
      <c r="C122" s="53" t="s">
        <v>138</v>
      </c>
      <c r="D122" s="53" t="s">
        <v>163</v>
      </c>
      <c r="E122" s="54">
        <v>10</v>
      </c>
      <c r="F122" s="55"/>
      <c r="G122" s="56">
        <v>140</v>
      </c>
      <c r="H122" s="57"/>
      <c r="I122" s="44">
        <f>Q122*G122/1000</f>
        <v>0.65939999999999999</v>
      </c>
      <c r="J122" s="45" t="s">
        <v>182</v>
      </c>
      <c r="K122" s="58"/>
      <c r="L122" s="47" t="s">
        <v>45</v>
      </c>
      <c r="M122" s="40" t="s">
        <v>0</v>
      </c>
      <c r="N122" s="40">
        <v>1</v>
      </c>
      <c r="O122" s="40">
        <v>4</v>
      </c>
      <c r="P122" s="48">
        <f t="shared" si="27"/>
        <v>4</v>
      </c>
      <c r="Q122" s="82">
        <v>4.71</v>
      </c>
      <c r="R122" s="79">
        <f t="shared" si="24"/>
        <v>2.6375999999999999</v>
      </c>
      <c r="S122" s="82">
        <v>0.12</v>
      </c>
      <c r="T122" s="61">
        <f>S122*G122/1000*P122</f>
        <v>6.720000000000001E-2</v>
      </c>
      <c r="U122" s="109">
        <v>1</v>
      </c>
    </row>
    <row r="123" spans="1:21" x14ac:dyDescent="0.25">
      <c r="A123" s="2"/>
      <c r="B123" s="38">
        <v>21</v>
      </c>
      <c r="C123" s="53" t="s">
        <v>139</v>
      </c>
      <c r="D123" s="53" t="s">
        <v>89</v>
      </c>
      <c r="E123" s="54">
        <v>10</v>
      </c>
      <c r="F123" s="55">
        <v>50</v>
      </c>
      <c r="G123" s="56">
        <v>60</v>
      </c>
      <c r="H123" s="43">
        <f>F123/1000*G123/1000</f>
        <v>3.0000000000000001E-3</v>
      </c>
      <c r="I123" s="44">
        <f>H123*Q123</f>
        <v>0.24</v>
      </c>
      <c r="J123" s="45" t="s">
        <v>182</v>
      </c>
      <c r="K123" s="58"/>
      <c r="L123" s="47" t="s">
        <v>45</v>
      </c>
      <c r="M123" s="40" t="s">
        <v>0</v>
      </c>
      <c r="N123" s="40">
        <v>1</v>
      </c>
      <c r="O123" s="40">
        <v>4</v>
      </c>
      <c r="P123" s="48">
        <f t="shared" si="27"/>
        <v>4</v>
      </c>
      <c r="Q123" s="82">
        <v>80</v>
      </c>
      <c r="R123" s="79">
        <f t="shared" si="24"/>
        <v>0.96</v>
      </c>
      <c r="S123" s="82">
        <v>2</v>
      </c>
      <c r="T123" s="50">
        <f>S123*H123*P123</f>
        <v>2.4E-2</v>
      </c>
      <c r="U123" s="109">
        <v>1</v>
      </c>
    </row>
    <row r="124" spans="1:21" x14ac:dyDescent="0.25">
      <c r="A124" s="2"/>
      <c r="B124" s="38">
        <v>22</v>
      </c>
      <c r="C124" s="53" t="s">
        <v>140</v>
      </c>
      <c r="D124" s="53" t="s">
        <v>162</v>
      </c>
      <c r="E124" s="54">
        <v>10</v>
      </c>
      <c r="F124" s="55"/>
      <c r="G124" s="56">
        <v>1420</v>
      </c>
      <c r="H124" s="57"/>
      <c r="I124" s="44">
        <f>Q124*G124/1000</f>
        <v>16.898</v>
      </c>
      <c r="J124" s="45" t="s">
        <v>182</v>
      </c>
      <c r="K124" s="58"/>
      <c r="L124" s="47" t="s">
        <v>45</v>
      </c>
      <c r="M124" s="40" t="s">
        <v>0</v>
      </c>
      <c r="N124" s="40">
        <v>1</v>
      </c>
      <c r="O124" s="40">
        <v>2</v>
      </c>
      <c r="P124" s="48">
        <f t="shared" si="27"/>
        <v>2</v>
      </c>
      <c r="Q124" s="82">
        <v>11.9</v>
      </c>
      <c r="R124" s="79">
        <f t="shared" si="24"/>
        <v>33.795999999999999</v>
      </c>
      <c r="S124" s="82">
        <v>0.32</v>
      </c>
      <c r="T124" s="61">
        <f>S124*G124/1000*P124</f>
        <v>0.90880000000000005</v>
      </c>
      <c r="U124" s="109">
        <v>1</v>
      </c>
    </row>
    <row r="125" spans="1:21" x14ac:dyDescent="0.25">
      <c r="A125" s="2"/>
      <c r="B125" s="38">
        <v>23</v>
      </c>
      <c r="C125" s="53" t="s">
        <v>141</v>
      </c>
      <c r="D125" s="53" t="s">
        <v>43</v>
      </c>
      <c r="E125" s="54">
        <v>8</v>
      </c>
      <c r="F125" s="55">
        <v>100</v>
      </c>
      <c r="G125" s="56">
        <v>300</v>
      </c>
      <c r="H125" s="43">
        <f>F125/1000*G125/1000</f>
        <v>0.03</v>
      </c>
      <c r="I125" s="44">
        <f>H125*Q125</f>
        <v>1.92</v>
      </c>
      <c r="J125" s="45" t="s">
        <v>182</v>
      </c>
      <c r="K125" s="58"/>
      <c r="L125" s="47" t="s">
        <v>45</v>
      </c>
      <c r="M125" s="40" t="s">
        <v>0</v>
      </c>
      <c r="N125" s="40">
        <v>1</v>
      </c>
      <c r="O125" s="40">
        <v>2</v>
      </c>
      <c r="P125" s="48">
        <f t="shared" si="27"/>
        <v>2</v>
      </c>
      <c r="Q125" s="82">
        <v>64</v>
      </c>
      <c r="R125" s="79">
        <f t="shared" si="24"/>
        <v>3.84</v>
      </c>
      <c r="S125" s="82">
        <v>2</v>
      </c>
      <c r="T125" s="50">
        <f>S125*H125*P125</f>
        <v>0.12</v>
      </c>
      <c r="U125" s="109">
        <v>1</v>
      </c>
    </row>
    <row r="126" spans="1:21" x14ac:dyDescent="0.25">
      <c r="A126" s="2"/>
      <c r="B126" s="38">
        <v>24</v>
      </c>
      <c r="C126" s="53" t="s">
        <v>142</v>
      </c>
      <c r="D126" s="53" t="s">
        <v>162</v>
      </c>
      <c r="E126" s="54">
        <v>10</v>
      </c>
      <c r="F126" s="55"/>
      <c r="G126" s="56">
        <v>1810</v>
      </c>
      <c r="H126" s="57"/>
      <c r="I126" s="44">
        <f>Q126*G126/1000</f>
        <v>21.539000000000001</v>
      </c>
      <c r="J126" s="45" t="s">
        <v>182</v>
      </c>
      <c r="K126" s="58"/>
      <c r="L126" s="47" t="s">
        <v>45</v>
      </c>
      <c r="M126" s="40" t="s">
        <v>0</v>
      </c>
      <c r="N126" s="40">
        <v>1</v>
      </c>
      <c r="O126" s="40">
        <v>2</v>
      </c>
      <c r="P126" s="48">
        <f t="shared" si="27"/>
        <v>2</v>
      </c>
      <c r="Q126" s="82">
        <v>11.9</v>
      </c>
      <c r="R126" s="79">
        <f t="shared" si="24"/>
        <v>43.078000000000003</v>
      </c>
      <c r="S126" s="82">
        <v>0.32</v>
      </c>
      <c r="T126" s="61">
        <f>S126*G126/1000*P126</f>
        <v>1.1584000000000001</v>
      </c>
      <c r="U126" s="109">
        <v>1</v>
      </c>
    </row>
    <row r="127" spans="1:21" x14ac:dyDescent="0.25">
      <c r="A127" s="2"/>
      <c r="B127" s="38">
        <v>25</v>
      </c>
      <c r="C127" s="53" t="s">
        <v>143</v>
      </c>
      <c r="D127" s="53" t="s">
        <v>43</v>
      </c>
      <c r="E127" s="54">
        <v>8</v>
      </c>
      <c r="F127" s="55">
        <v>100</v>
      </c>
      <c r="G127" s="56">
        <v>300</v>
      </c>
      <c r="H127" s="43">
        <f>F127/1000*G127/1000</f>
        <v>0.03</v>
      </c>
      <c r="I127" s="44">
        <f>H127*Q127</f>
        <v>1.92</v>
      </c>
      <c r="J127" s="45" t="s">
        <v>182</v>
      </c>
      <c r="K127" s="58"/>
      <c r="L127" s="47" t="s">
        <v>45</v>
      </c>
      <c r="M127" s="40" t="s">
        <v>0</v>
      </c>
      <c r="N127" s="40">
        <v>1</v>
      </c>
      <c r="O127" s="40">
        <v>3</v>
      </c>
      <c r="P127" s="48">
        <f t="shared" si="27"/>
        <v>3</v>
      </c>
      <c r="Q127" s="82">
        <v>64</v>
      </c>
      <c r="R127" s="79">
        <f t="shared" si="24"/>
        <v>5.76</v>
      </c>
      <c r="S127" s="82">
        <v>2</v>
      </c>
      <c r="T127" s="50">
        <f>S127*H127*P127</f>
        <v>0.18</v>
      </c>
      <c r="U127" s="109">
        <v>1</v>
      </c>
    </row>
    <row r="128" spans="1:21" x14ac:dyDescent="0.25">
      <c r="A128" s="2"/>
      <c r="B128" s="38">
        <v>26</v>
      </c>
      <c r="C128" s="53" t="s">
        <v>164</v>
      </c>
      <c r="D128" s="53" t="s">
        <v>162</v>
      </c>
      <c r="E128" s="54">
        <v>10</v>
      </c>
      <c r="F128" s="55"/>
      <c r="G128" s="56">
        <v>1699</v>
      </c>
      <c r="H128" s="57"/>
      <c r="I128" s="44">
        <f>Q128*G128/1000</f>
        <v>20.218100000000003</v>
      </c>
      <c r="J128" s="45" t="s">
        <v>182</v>
      </c>
      <c r="K128" s="58"/>
      <c r="L128" s="47" t="s">
        <v>45</v>
      </c>
      <c r="M128" s="40" t="s">
        <v>0</v>
      </c>
      <c r="N128" s="40">
        <v>1</v>
      </c>
      <c r="O128" s="40">
        <v>2</v>
      </c>
      <c r="P128" s="48">
        <f t="shared" si="27"/>
        <v>2</v>
      </c>
      <c r="Q128" s="82">
        <v>11.9</v>
      </c>
      <c r="R128" s="79">
        <f t="shared" si="24"/>
        <v>40.436200000000007</v>
      </c>
      <c r="S128" s="82">
        <v>0.32</v>
      </c>
      <c r="T128" s="61">
        <f>S128*G128/1000*P128</f>
        <v>1.0873600000000001</v>
      </c>
      <c r="U128" s="109">
        <v>1</v>
      </c>
    </row>
    <row r="129" spans="1:21" x14ac:dyDescent="0.25">
      <c r="A129" s="2"/>
      <c r="B129" s="38">
        <v>27</v>
      </c>
      <c r="C129" s="53" t="s">
        <v>165</v>
      </c>
      <c r="D129" s="53" t="s">
        <v>162</v>
      </c>
      <c r="E129" s="54">
        <v>10</v>
      </c>
      <c r="F129" s="55"/>
      <c r="G129" s="56">
        <v>1572</v>
      </c>
      <c r="H129" s="57"/>
      <c r="I129" s="44">
        <f>Q129*G129/1000</f>
        <v>18.706799999999998</v>
      </c>
      <c r="J129" s="45" t="s">
        <v>182</v>
      </c>
      <c r="K129" s="58"/>
      <c r="L129" s="47" t="s">
        <v>45</v>
      </c>
      <c r="M129" s="40" t="s">
        <v>0</v>
      </c>
      <c r="N129" s="40">
        <v>1</v>
      </c>
      <c r="O129" s="40">
        <v>2</v>
      </c>
      <c r="P129" s="48">
        <f t="shared" si="27"/>
        <v>2</v>
      </c>
      <c r="Q129" s="82">
        <v>11.9</v>
      </c>
      <c r="R129" s="79">
        <f t="shared" si="24"/>
        <v>37.413599999999995</v>
      </c>
      <c r="S129" s="82">
        <v>0.31</v>
      </c>
      <c r="T129" s="61">
        <f>S129*G129/1000*P129</f>
        <v>0.97463999999999995</v>
      </c>
      <c r="U129" s="109">
        <v>1</v>
      </c>
    </row>
    <row r="130" spans="1:21" x14ac:dyDescent="0.25">
      <c r="A130" s="2"/>
      <c r="B130" s="38">
        <v>28</v>
      </c>
      <c r="C130" s="53" t="s">
        <v>166</v>
      </c>
      <c r="D130" s="53" t="s">
        <v>43</v>
      </c>
      <c r="E130" s="54">
        <v>8</v>
      </c>
      <c r="F130" s="55">
        <v>100</v>
      </c>
      <c r="G130" s="56">
        <v>300</v>
      </c>
      <c r="H130" s="43">
        <f>F130/1000*G130/1000</f>
        <v>0.03</v>
      </c>
      <c r="I130" s="44">
        <f>H130*Q130</f>
        <v>1.92</v>
      </c>
      <c r="J130" s="45" t="s">
        <v>182</v>
      </c>
      <c r="K130" s="58"/>
      <c r="L130" s="47" t="s">
        <v>45</v>
      </c>
      <c r="M130" s="40" t="s">
        <v>0</v>
      </c>
      <c r="N130" s="40">
        <v>1</v>
      </c>
      <c r="O130" s="40">
        <v>3</v>
      </c>
      <c r="P130" s="48">
        <f t="shared" si="27"/>
        <v>3</v>
      </c>
      <c r="Q130" s="82">
        <v>64</v>
      </c>
      <c r="R130" s="79">
        <f t="shared" si="24"/>
        <v>5.76</v>
      </c>
      <c r="S130" s="82">
        <v>2</v>
      </c>
      <c r="T130" s="50">
        <f>S130*H130*P130</f>
        <v>0.18</v>
      </c>
      <c r="U130" s="109">
        <v>1</v>
      </c>
    </row>
    <row r="131" spans="1:21" x14ac:dyDescent="0.25">
      <c r="A131" s="2"/>
      <c r="B131" s="38">
        <v>29</v>
      </c>
      <c r="C131" s="53" t="s">
        <v>167</v>
      </c>
      <c r="D131" s="53" t="s">
        <v>162</v>
      </c>
      <c r="E131" s="54">
        <v>10</v>
      </c>
      <c r="F131" s="55"/>
      <c r="G131" s="56">
        <v>1706</v>
      </c>
      <c r="H131" s="57"/>
      <c r="I131" s="44">
        <f>Q131*G131/1000</f>
        <v>20.301400000000001</v>
      </c>
      <c r="J131" s="45" t="s">
        <v>182</v>
      </c>
      <c r="K131" s="58"/>
      <c r="L131" s="47" t="s">
        <v>45</v>
      </c>
      <c r="M131" s="40" t="s">
        <v>0</v>
      </c>
      <c r="N131" s="40">
        <v>1</v>
      </c>
      <c r="O131" s="40">
        <v>2</v>
      </c>
      <c r="P131" s="48">
        <f t="shared" si="27"/>
        <v>2</v>
      </c>
      <c r="Q131" s="82">
        <v>11.9</v>
      </c>
      <c r="R131" s="79">
        <f t="shared" si="24"/>
        <v>40.602800000000002</v>
      </c>
      <c r="S131" s="82">
        <v>0.32</v>
      </c>
      <c r="T131" s="61">
        <f>S131*G131/1000*P131</f>
        <v>1.0918399999999999</v>
      </c>
      <c r="U131" s="109">
        <v>1</v>
      </c>
    </row>
    <row r="132" spans="1:21" x14ac:dyDescent="0.25">
      <c r="A132" s="2"/>
      <c r="B132" s="38">
        <v>30</v>
      </c>
      <c r="C132" s="53" t="s">
        <v>168</v>
      </c>
      <c r="D132" s="53" t="s">
        <v>43</v>
      </c>
      <c r="E132" s="54">
        <v>8</v>
      </c>
      <c r="F132" s="55">
        <v>100</v>
      </c>
      <c r="G132" s="56">
        <v>300</v>
      </c>
      <c r="H132" s="43">
        <f>F132/1000*G132/1000</f>
        <v>0.03</v>
      </c>
      <c r="I132" s="44">
        <f>H132*Q132</f>
        <v>1.92</v>
      </c>
      <c r="J132" s="45" t="s">
        <v>182</v>
      </c>
      <c r="K132" s="58"/>
      <c r="L132" s="47" t="s">
        <v>45</v>
      </c>
      <c r="M132" s="40" t="s">
        <v>0</v>
      </c>
      <c r="N132" s="40">
        <v>1</v>
      </c>
      <c r="O132" s="40">
        <v>2</v>
      </c>
      <c r="P132" s="48">
        <f t="shared" si="27"/>
        <v>2</v>
      </c>
      <c r="Q132" s="82">
        <v>64</v>
      </c>
      <c r="R132" s="79">
        <f t="shared" si="24"/>
        <v>3.84</v>
      </c>
      <c r="S132" s="82">
        <v>2</v>
      </c>
      <c r="T132" s="50">
        <f>S132*H132*P132</f>
        <v>0.12</v>
      </c>
      <c r="U132" s="109">
        <v>1</v>
      </c>
    </row>
    <row r="133" spans="1:21" x14ac:dyDescent="0.25">
      <c r="A133" s="2"/>
      <c r="B133" s="38">
        <v>31</v>
      </c>
      <c r="C133" s="53" t="s">
        <v>144</v>
      </c>
      <c r="D133" s="53" t="s">
        <v>125</v>
      </c>
      <c r="E133" s="54"/>
      <c r="F133" s="55"/>
      <c r="G133" s="56">
        <v>2270</v>
      </c>
      <c r="H133" s="57"/>
      <c r="I133" s="44">
        <f>Q133*G133/1000</f>
        <v>36.32</v>
      </c>
      <c r="J133" s="45" t="s">
        <v>182</v>
      </c>
      <c r="K133" s="58"/>
      <c r="L133" s="47" t="s">
        <v>45</v>
      </c>
      <c r="M133" s="40" t="s">
        <v>0</v>
      </c>
      <c r="N133" s="40">
        <v>1</v>
      </c>
      <c r="O133" s="40">
        <v>2</v>
      </c>
      <c r="P133" s="48">
        <f t="shared" si="27"/>
        <v>2</v>
      </c>
      <c r="Q133" s="82">
        <v>16</v>
      </c>
      <c r="R133" s="79">
        <f t="shared" si="24"/>
        <v>72.64</v>
      </c>
      <c r="S133" s="82">
        <v>0.52</v>
      </c>
      <c r="T133" s="61">
        <f>S133*G133/1000*P133</f>
        <v>2.3608000000000002</v>
      </c>
      <c r="U133" s="109">
        <v>1</v>
      </c>
    </row>
    <row r="134" spans="1:21" x14ac:dyDescent="0.25">
      <c r="A134" s="2"/>
      <c r="B134" s="38">
        <v>32</v>
      </c>
      <c r="C134" s="53" t="s">
        <v>145</v>
      </c>
      <c r="D134" s="53" t="s">
        <v>169</v>
      </c>
      <c r="E134" s="54">
        <v>14</v>
      </c>
      <c r="F134" s="55">
        <v>80</v>
      </c>
      <c r="G134" s="56">
        <v>2270</v>
      </c>
      <c r="H134" s="43">
        <f>F134/1000*G134/1000</f>
        <v>0.18159999999999998</v>
      </c>
      <c r="I134" s="44">
        <f>H134*Q134</f>
        <v>20.339199999999998</v>
      </c>
      <c r="J134" s="45" t="s">
        <v>182</v>
      </c>
      <c r="K134" s="58"/>
      <c r="L134" s="47" t="s">
        <v>45</v>
      </c>
      <c r="M134" s="40" t="s">
        <v>0</v>
      </c>
      <c r="N134" s="40">
        <v>1</v>
      </c>
      <c r="O134" s="40">
        <v>4</v>
      </c>
      <c r="P134" s="48">
        <f t="shared" si="27"/>
        <v>4</v>
      </c>
      <c r="Q134" s="82">
        <v>112</v>
      </c>
      <c r="R134" s="79">
        <f t="shared" si="24"/>
        <v>81.356799999999993</v>
      </c>
      <c r="S134" s="82">
        <v>0.1</v>
      </c>
      <c r="T134" s="61">
        <f>S134*G134/1000*P134</f>
        <v>0.90800000000000003</v>
      </c>
      <c r="U134" s="109">
        <v>1</v>
      </c>
    </row>
    <row r="135" spans="1:21" x14ac:dyDescent="0.25">
      <c r="A135" s="2"/>
      <c r="B135" s="38">
        <v>33</v>
      </c>
      <c r="C135" s="53" t="s">
        <v>146</v>
      </c>
      <c r="D135" s="53" t="s">
        <v>93</v>
      </c>
      <c r="E135" s="54">
        <v>18</v>
      </c>
      <c r="F135" s="55">
        <v>160</v>
      </c>
      <c r="G135" s="56">
        <v>1450</v>
      </c>
      <c r="H135" s="43">
        <f>F135/1000*G135/1000</f>
        <v>0.23200000000000001</v>
      </c>
      <c r="I135" s="44">
        <f>H135*Q135</f>
        <v>29.696000000000002</v>
      </c>
      <c r="J135" s="45" t="s">
        <v>182</v>
      </c>
      <c r="K135" s="58"/>
      <c r="L135" s="47" t="s">
        <v>45</v>
      </c>
      <c r="M135" s="40" t="s">
        <v>0</v>
      </c>
      <c r="N135" s="40">
        <v>1</v>
      </c>
      <c r="O135" s="40">
        <v>1</v>
      </c>
      <c r="P135" s="48">
        <f t="shared" si="27"/>
        <v>1</v>
      </c>
      <c r="Q135" s="82">
        <v>128</v>
      </c>
      <c r="R135" s="79">
        <f t="shared" ref="R135:R156" si="28">I135*P135*U135</f>
        <v>29.696000000000002</v>
      </c>
      <c r="S135" s="82">
        <v>2</v>
      </c>
      <c r="T135" s="50">
        <f>S135*H135*P135</f>
        <v>0.46400000000000002</v>
      </c>
      <c r="U135" s="109">
        <v>1</v>
      </c>
    </row>
    <row r="136" spans="1:21" x14ac:dyDescent="0.25">
      <c r="A136" s="2"/>
      <c r="B136" s="38">
        <v>34</v>
      </c>
      <c r="C136" s="53" t="s">
        <v>147</v>
      </c>
      <c r="D136" s="53" t="s">
        <v>89</v>
      </c>
      <c r="E136" s="54">
        <v>10</v>
      </c>
      <c r="F136" s="55">
        <v>88</v>
      </c>
      <c r="G136" s="56">
        <v>140</v>
      </c>
      <c r="H136" s="43">
        <f>F136/1000*G136/1000</f>
        <v>1.2319999999999999E-2</v>
      </c>
      <c r="I136" s="44">
        <f>H136*Q136</f>
        <v>0.98559999999999992</v>
      </c>
      <c r="J136" s="45" t="s">
        <v>182</v>
      </c>
      <c r="K136" s="58"/>
      <c r="L136" s="47" t="s">
        <v>45</v>
      </c>
      <c r="M136" s="40" t="s">
        <v>0</v>
      </c>
      <c r="N136" s="40">
        <v>2</v>
      </c>
      <c r="O136" s="40">
        <v>5</v>
      </c>
      <c r="P136" s="48">
        <f t="shared" si="27"/>
        <v>10</v>
      </c>
      <c r="Q136" s="82">
        <v>80</v>
      </c>
      <c r="R136" s="79">
        <f t="shared" si="28"/>
        <v>9.8559999999999999</v>
      </c>
      <c r="S136" s="82">
        <v>2</v>
      </c>
      <c r="T136" s="50">
        <f>S136*H136*P136</f>
        <v>0.24639999999999998</v>
      </c>
      <c r="U136" s="109">
        <v>1</v>
      </c>
    </row>
    <row r="137" spans="1:21" x14ac:dyDescent="0.25">
      <c r="A137" s="2"/>
      <c r="B137" s="38">
        <v>35</v>
      </c>
      <c r="C137" s="53" t="s">
        <v>152</v>
      </c>
      <c r="D137" s="53" t="s">
        <v>170</v>
      </c>
      <c r="E137" s="54">
        <v>30</v>
      </c>
      <c r="F137" s="55">
        <v>140</v>
      </c>
      <c r="G137" s="56">
        <v>240</v>
      </c>
      <c r="H137" s="43">
        <f>F137/1000*G137/1000</f>
        <v>3.3600000000000005E-2</v>
      </c>
      <c r="I137" s="44">
        <f>H137*Q137</f>
        <v>8.0640000000000018</v>
      </c>
      <c r="J137" s="45" t="s">
        <v>182</v>
      </c>
      <c r="K137" s="58"/>
      <c r="L137" s="47" t="s">
        <v>45</v>
      </c>
      <c r="M137" s="40" t="s">
        <v>0</v>
      </c>
      <c r="N137" s="40">
        <v>1</v>
      </c>
      <c r="O137" s="40">
        <v>2</v>
      </c>
      <c r="P137" s="48">
        <f t="shared" si="27"/>
        <v>2</v>
      </c>
      <c r="Q137" s="82">
        <v>240</v>
      </c>
      <c r="R137" s="79">
        <f t="shared" si="28"/>
        <v>16.128000000000004</v>
      </c>
      <c r="S137" s="82">
        <v>2</v>
      </c>
      <c r="T137" s="50">
        <f>S137*H137*P137</f>
        <v>0.13440000000000002</v>
      </c>
      <c r="U137" s="109">
        <v>1</v>
      </c>
    </row>
    <row r="138" spans="1:21" x14ac:dyDescent="0.25">
      <c r="A138" s="2"/>
      <c r="B138" s="38">
        <v>36</v>
      </c>
      <c r="C138" s="53" t="s">
        <v>150</v>
      </c>
      <c r="D138" s="53" t="s">
        <v>179</v>
      </c>
      <c r="E138" s="54">
        <v>64</v>
      </c>
      <c r="F138" s="55">
        <v>94</v>
      </c>
      <c r="G138" s="56">
        <v>420</v>
      </c>
      <c r="H138" s="57"/>
      <c r="I138" s="44">
        <f>Q138*G138/1000</f>
        <v>19.832399999999996</v>
      </c>
      <c r="J138" s="45" t="s">
        <v>182</v>
      </c>
      <c r="K138" s="58"/>
      <c r="L138" s="47" t="s">
        <v>45</v>
      </c>
      <c r="M138" s="40" t="s">
        <v>0</v>
      </c>
      <c r="N138" s="40">
        <v>1</v>
      </c>
      <c r="O138" s="40">
        <v>1</v>
      </c>
      <c r="P138" s="48">
        <f t="shared" si="27"/>
        <v>1</v>
      </c>
      <c r="Q138" s="82">
        <v>47.22</v>
      </c>
      <c r="R138" s="79">
        <f t="shared" si="28"/>
        <v>19.832399999999996</v>
      </c>
      <c r="S138" s="82">
        <v>0.32</v>
      </c>
      <c r="T138" s="61">
        <f>S138*G138/1000*P138</f>
        <v>0.13440000000000002</v>
      </c>
      <c r="U138" s="109">
        <v>1</v>
      </c>
    </row>
    <row r="139" spans="1:21" x14ac:dyDescent="0.25">
      <c r="A139" s="2"/>
      <c r="B139" s="38">
        <v>37</v>
      </c>
      <c r="C139" s="53" t="s">
        <v>151</v>
      </c>
      <c r="D139" s="53" t="s">
        <v>171</v>
      </c>
      <c r="E139" s="54"/>
      <c r="F139" s="55"/>
      <c r="G139" s="56">
        <v>700</v>
      </c>
      <c r="H139" s="57"/>
      <c r="I139" s="44">
        <f>Q139*G139/1000</f>
        <v>13.16</v>
      </c>
      <c r="J139" s="45" t="s">
        <v>182</v>
      </c>
      <c r="K139" s="58"/>
      <c r="L139" s="47" t="s">
        <v>45</v>
      </c>
      <c r="M139" s="40" t="s">
        <v>0</v>
      </c>
      <c r="N139" s="40">
        <v>1</v>
      </c>
      <c r="O139" s="40">
        <v>1</v>
      </c>
      <c r="P139" s="48">
        <f t="shared" si="27"/>
        <v>1</v>
      </c>
      <c r="Q139" s="82">
        <v>18.8</v>
      </c>
      <c r="R139" s="79">
        <f t="shared" si="28"/>
        <v>13.16</v>
      </c>
      <c r="S139" s="82">
        <v>0.57999999999999996</v>
      </c>
      <c r="T139" s="61">
        <f>S139*G139/1000*P139</f>
        <v>0.40600000000000003</v>
      </c>
      <c r="U139" s="109">
        <v>1</v>
      </c>
    </row>
    <row r="140" spans="1:21" x14ac:dyDescent="0.25">
      <c r="A140" s="2"/>
      <c r="B140" s="38">
        <v>38</v>
      </c>
      <c r="C140" s="53" t="s">
        <v>149</v>
      </c>
      <c r="D140" s="53" t="s">
        <v>89</v>
      </c>
      <c r="E140" s="54">
        <v>10</v>
      </c>
      <c r="F140" s="55">
        <v>180</v>
      </c>
      <c r="G140" s="56">
        <v>250</v>
      </c>
      <c r="H140" s="43">
        <f t="shared" ref="H140:H145" si="29">F140/1000*G140/1000</f>
        <v>4.4999999999999998E-2</v>
      </c>
      <c r="I140" s="44">
        <f t="shared" ref="I140:I145" si="30">H140*Q140</f>
        <v>3.5999999999999996</v>
      </c>
      <c r="J140" s="45" t="s">
        <v>182</v>
      </c>
      <c r="K140" s="58"/>
      <c r="L140" s="47" t="s">
        <v>45</v>
      </c>
      <c r="M140" s="40" t="s">
        <v>0</v>
      </c>
      <c r="N140" s="40">
        <v>1</v>
      </c>
      <c r="O140" s="40">
        <v>1</v>
      </c>
      <c r="P140" s="48">
        <f t="shared" si="27"/>
        <v>1</v>
      </c>
      <c r="Q140" s="82">
        <v>80</v>
      </c>
      <c r="R140" s="79">
        <f t="shared" si="28"/>
        <v>3.5999999999999996</v>
      </c>
      <c r="S140" s="82">
        <v>2</v>
      </c>
      <c r="T140" s="50">
        <f>S140*H140*P140</f>
        <v>0.09</v>
      </c>
      <c r="U140" s="109">
        <v>1</v>
      </c>
    </row>
    <row r="141" spans="1:21" x14ac:dyDescent="0.25">
      <c r="A141" s="2"/>
      <c r="B141" s="38">
        <v>39</v>
      </c>
      <c r="C141" s="53" t="s">
        <v>154</v>
      </c>
      <c r="D141" s="53" t="s">
        <v>89</v>
      </c>
      <c r="E141" s="54">
        <v>10</v>
      </c>
      <c r="F141" s="55">
        <v>140</v>
      </c>
      <c r="G141" s="56">
        <v>140</v>
      </c>
      <c r="H141" s="43">
        <f t="shared" si="29"/>
        <v>1.9600000000000003E-2</v>
      </c>
      <c r="I141" s="44">
        <f t="shared" si="30"/>
        <v>1.5680000000000003</v>
      </c>
      <c r="J141" s="45" t="s">
        <v>182</v>
      </c>
      <c r="K141" s="58"/>
      <c r="L141" s="47" t="s">
        <v>45</v>
      </c>
      <c r="M141" s="40" t="s">
        <v>0</v>
      </c>
      <c r="N141" s="40">
        <v>1</v>
      </c>
      <c r="O141" s="40">
        <v>1</v>
      </c>
      <c r="P141" s="48">
        <f t="shared" si="27"/>
        <v>1</v>
      </c>
      <c r="Q141" s="82">
        <v>80</v>
      </c>
      <c r="R141" s="79">
        <f t="shared" si="28"/>
        <v>1.5680000000000003</v>
      </c>
      <c r="S141" s="82">
        <v>0</v>
      </c>
      <c r="T141" s="61"/>
      <c r="U141" s="109">
        <v>1</v>
      </c>
    </row>
    <row r="142" spans="1:21" x14ac:dyDescent="0.25">
      <c r="A142" s="2"/>
      <c r="B142" s="38">
        <v>40</v>
      </c>
      <c r="C142" s="53" t="s">
        <v>153</v>
      </c>
      <c r="D142" s="53" t="s">
        <v>89</v>
      </c>
      <c r="E142" s="54">
        <v>10</v>
      </c>
      <c r="F142" s="55">
        <v>140</v>
      </c>
      <c r="G142" s="56">
        <v>100</v>
      </c>
      <c r="H142" s="43">
        <f t="shared" si="29"/>
        <v>1.4000000000000002E-2</v>
      </c>
      <c r="I142" s="44">
        <f t="shared" si="30"/>
        <v>1.1200000000000001</v>
      </c>
      <c r="J142" s="45" t="s">
        <v>182</v>
      </c>
      <c r="K142" s="58"/>
      <c r="L142" s="47" t="s">
        <v>45</v>
      </c>
      <c r="M142" s="40" t="s">
        <v>0</v>
      </c>
      <c r="N142" s="40">
        <v>1</v>
      </c>
      <c r="O142" s="40">
        <v>2</v>
      </c>
      <c r="P142" s="48">
        <f t="shared" si="27"/>
        <v>2</v>
      </c>
      <c r="Q142" s="82">
        <v>80</v>
      </c>
      <c r="R142" s="79">
        <f t="shared" si="28"/>
        <v>2.2400000000000002</v>
      </c>
      <c r="S142" s="82">
        <v>2</v>
      </c>
      <c r="T142" s="50">
        <f>S142*H142*P142</f>
        <v>5.6000000000000008E-2</v>
      </c>
      <c r="U142" s="109">
        <v>1</v>
      </c>
    </row>
    <row r="143" spans="1:21" x14ac:dyDescent="0.25">
      <c r="A143" s="2"/>
      <c r="B143" s="38">
        <v>41</v>
      </c>
      <c r="C143" s="53" t="s">
        <v>155</v>
      </c>
      <c r="D143" s="53" t="s">
        <v>89</v>
      </c>
      <c r="E143" s="54">
        <v>10</v>
      </c>
      <c r="F143" s="55">
        <v>50</v>
      </c>
      <c r="G143" s="56">
        <v>50</v>
      </c>
      <c r="H143" s="43">
        <f t="shared" si="29"/>
        <v>2.5000000000000001E-3</v>
      </c>
      <c r="I143" s="44">
        <f t="shared" si="30"/>
        <v>0.2</v>
      </c>
      <c r="J143" s="45" t="s">
        <v>182</v>
      </c>
      <c r="K143" s="58"/>
      <c r="L143" s="47" t="s">
        <v>45</v>
      </c>
      <c r="M143" s="40" t="s">
        <v>0</v>
      </c>
      <c r="N143" s="40">
        <v>1</v>
      </c>
      <c r="O143" s="40">
        <v>2</v>
      </c>
      <c r="P143" s="48">
        <f t="shared" si="27"/>
        <v>2</v>
      </c>
      <c r="Q143" s="82">
        <v>80</v>
      </c>
      <c r="R143" s="79">
        <f t="shared" si="28"/>
        <v>0.4</v>
      </c>
      <c r="S143" s="82">
        <v>2</v>
      </c>
      <c r="T143" s="50">
        <f>S143*H143*P143</f>
        <v>0.01</v>
      </c>
      <c r="U143" s="109">
        <v>1</v>
      </c>
    </row>
    <row r="144" spans="1:21" x14ac:dyDescent="0.25">
      <c r="A144" s="2"/>
      <c r="B144" s="38">
        <v>42</v>
      </c>
      <c r="C144" s="53" t="s">
        <v>156</v>
      </c>
      <c r="D144" s="53" t="s">
        <v>93</v>
      </c>
      <c r="E144" s="54">
        <v>16</v>
      </c>
      <c r="F144" s="55">
        <v>80</v>
      </c>
      <c r="G144" s="56">
        <v>3760</v>
      </c>
      <c r="H144" s="43">
        <f t="shared" si="29"/>
        <v>0.30080000000000001</v>
      </c>
      <c r="I144" s="44">
        <f t="shared" si="30"/>
        <v>38.502400000000002</v>
      </c>
      <c r="J144" s="45" t="s">
        <v>182</v>
      </c>
      <c r="K144" s="58"/>
      <c r="L144" s="47" t="s">
        <v>45</v>
      </c>
      <c r="M144" s="40" t="s">
        <v>0</v>
      </c>
      <c r="N144" s="40">
        <v>1</v>
      </c>
      <c r="O144" s="40">
        <v>1</v>
      </c>
      <c r="P144" s="48">
        <f t="shared" si="27"/>
        <v>1</v>
      </c>
      <c r="Q144" s="82">
        <v>128</v>
      </c>
      <c r="R144" s="79">
        <f t="shared" si="28"/>
        <v>38.502400000000002</v>
      </c>
      <c r="S144" s="82">
        <v>2</v>
      </c>
      <c r="T144" s="50">
        <f>S144*H144*P144</f>
        <v>0.60160000000000002</v>
      </c>
      <c r="U144" s="109">
        <v>1</v>
      </c>
    </row>
    <row r="145" spans="1:21" x14ac:dyDescent="0.25">
      <c r="A145" s="2"/>
      <c r="B145" s="38">
        <v>43</v>
      </c>
      <c r="C145" s="53" t="s">
        <v>157</v>
      </c>
      <c r="D145" s="53" t="s">
        <v>89</v>
      </c>
      <c r="E145" s="54">
        <v>10</v>
      </c>
      <c r="F145" s="55">
        <v>100</v>
      </c>
      <c r="G145" s="56">
        <v>400</v>
      </c>
      <c r="H145" s="43">
        <f t="shared" si="29"/>
        <v>0.04</v>
      </c>
      <c r="I145" s="44">
        <f t="shared" si="30"/>
        <v>3.2</v>
      </c>
      <c r="J145" s="45" t="s">
        <v>182</v>
      </c>
      <c r="K145" s="58"/>
      <c r="L145" s="47" t="s">
        <v>45</v>
      </c>
      <c r="M145" s="40" t="s">
        <v>0</v>
      </c>
      <c r="N145" s="40">
        <v>1</v>
      </c>
      <c r="O145" s="40">
        <v>2</v>
      </c>
      <c r="P145" s="48">
        <f t="shared" si="27"/>
        <v>2</v>
      </c>
      <c r="Q145" s="82">
        <v>80</v>
      </c>
      <c r="R145" s="79">
        <f t="shared" si="28"/>
        <v>6.4</v>
      </c>
      <c r="S145" s="82">
        <v>2</v>
      </c>
      <c r="T145" s="50">
        <f>S145*H145*P145</f>
        <v>0.16</v>
      </c>
      <c r="U145" s="109">
        <v>1</v>
      </c>
    </row>
    <row r="146" spans="1:21" x14ac:dyDescent="0.25">
      <c r="A146" s="2"/>
      <c r="B146" s="38">
        <v>44</v>
      </c>
      <c r="C146" s="53" t="s">
        <v>204</v>
      </c>
      <c r="D146" s="53" t="s">
        <v>205</v>
      </c>
      <c r="E146" s="54">
        <v>30</v>
      </c>
      <c r="F146" s="55"/>
      <c r="G146" s="56">
        <v>100</v>
      </c>
      <c r="H146" s="57"/>
      <c r="I146" s="44">
        <f>Q146*G146/1000</f>
        <v>0.79800000000000004</v>
      </c>
      <c r="J146" s="45" t="s">
        <v>97</v>
      </c>
      <c r="K146" s="58"/>
      <c r="L146" s="47">
        <v>1.4300999999999999</v>
      </c>
      <c r="M146" s="40" t="s">
        <v>0</v>
      </c>
      <c r="N146" s="40">
        <v>1</v>
      </c>
      <c r="O146" s="40">
        <v>1</v>
      </c>
      <c r="P146" s="48">
        <f t="shared" si="27"/>
        <v>1</v>
      </c>
      <c r="Q146" s="82">
        <v>7.98</v>
      </c>
      <c r="R146" s="79">
        <f t="shared" si="28"/>
        <v>0.79800000000000004</v>
      </c>
      <c r="S146" s="82">
        <v>0</v>
      </c>
      <c r="T146" s="61"/>
      <c r="U146" s="109">
        <v>1</v>
      </c>
    </row>
    <row r="147" spans="1:21" x14ac:dyDescent="0.25">
      <c r="A147" s="2"/>
      <c r="B147" s="38">
        <v>45</v>
      </c>
      <c r="C147" s="53" t="s">
        <v>158</v>
      </c>
      <c r="D147" s="53" t="s">
        <v>207</v>
      </c>
      <c r="E147" s="54">
        <v>4</v>
      </c>
      <c r="F147" s="55"/>
      <c r="G147" s="56">
        <v>40</v>
      </c>
      <c r="H147" s="57"/>
      <c r="I147" s="44">
        <f>Q147</f>
        <v>1E-3</v>
      </c>
      <c r="J147" s="45" t="s">
        <v>97</v>
      </c>
      <c r="K147" s="58" t="s">
        <v>206</v>
      </c>
      <c r="L147" s="55" t="s">
        <v>44</v>
      </c>
      <c r="M147" s="40" t="s">
        <v>0</v>
      </c>
      <c r="N147" s="40">
        <v>1</v>
      </c>
      <c r="O147" s="40">
        <v>1</v>
      </c>
      <c r="P147" s="48">
        <f t="shared" si="27"/>
        <v>1</v>
      </c>
      <c r="Q147" s="82">
        <v>1E-3</v>
      </c>
      <c r="R147" s="79">
        <f t="shared" si="28"/>
        <v>1E-3</v>
      </c>
      <c r="S147" s="82">
        <v>0</v>
      </c>
      <c r="T147" s="61"/>
      <c r="U147" s="109">
        <v>1</v>
      </c>
    </row>
    <row r="148" spans="1:21" x14ac:dyDescent="0.25">
      <c r="A148" s="2"/>
      <c r="B148" s="38">
        <v>46</v>
      </c>
      <c r="C148" s="53" t="s">
        <v>199</v>
      </c>
      <c r="D148" s="53" t="s">
        <v>178</v>
      </c>
      <c r="E148" s="54"/>
      <c r="F148" s="55"/>
      <c r="G148" s="56">
        <v>40</v>
      </c>
      <c r="H148" s="57"/>
      <c r="I148" s="44">
        <f t="shared" ref="I148:I153" si="31">Q148</f>
        <v>4.7E-2</v>
      </c>
      <c r="J148" s="45" t="s">
        <v>97</v>
      </c>
      <c r="K148" s="58" t="s">
        <v>56</v>
      </c>
      <c r="L148" s="41" t="s">
        <v>44</v>
      </c>
      <c r="M148" s="40" t="s">
        <v>0</v>
      </c>
      <c r="N148" s="40">
        <v>1</v>
      </c>
      <c r="O148" s="40">
        <v>4</v>
      </c>
      <c r="P148" s="48">
        <f t="shared" si="27"/>
        <v>4</v>
      </c>
      <c r="Q148" s="82">
        <v>4.7E-2</v>
      </c>
      <c r="R148" s="79">
        <f t="shared" si="28"/>
        <v>0.188</v>
      </c>
      <c r="S148" s="82"/>
      <c r="T148" s="61"/>
      <c r="U148" s="109">
        <v>1</v>
      </c>
    </row>
    <row r="149" spans="1:21" x14ac:dyDescent="0.25">
      <c r="A149" s="2"/>
      <c r="B149" s="38">
        <v>47</v>
      </c>
      <c r="C149" s="53" t="s">
        <v>200</v>
      </c>
      <c r="D149" s="53" t="s">
        <v>177</v>
      </c>
      <c r="E149" s="54"/>
      <c r="F149" s="55"/>
      <c r="G149" s="56"/>
      <c r="H149" s="57"/>
      <c r="I149" s="44">
        <f t="shared" si="31"/>
        <v>1.6E-2</v>
      </c>
      <c r="J149" s="45" t="s">
        <v>97</v>
      </c>
      <c r="K149" s="58" t="s">
        <v>57</v>
      </c>
      <c r="L149" s="55" t="s">
        <v>40</v>
      </c>
      <c r="M149" s="40" t="s">
        <v>0</v>
      </c>
      <c r="N149" s="40">
        <v>1</v>
      </c>
      <c r="O149" s="40">
        <v>4</v>
      </c>
      <c r="P149" s="48">
        <f t="shared" si="27"/>
        <v>4</v>
      </c>
      <c r="Q149" s="82">
        <v>1.6E-2</v>
      </c>
      <c r="R149" s="79">
        <f t="shared" si="28"/>
        <v>6.4000000000000001E-2</v>
      </c>
      <c r="S149" s="82"/>
      <c r="T149" s="61"/>
      <c r="U149" s="109">
        <v>1</v>
      </c>
    </row>
    <row r="150" spans="1:21" x14ac:dyDescent="0.25">
      <c r="A150" s="2"/>
      <c r="B150" s="38">
        <v>48</v>
      </c>
      <c r="C150" s="53" t="s">
        <v>201</v>
      </c>
      <c r="D150" s="53" t="s">
        <v>176</v>
      </c>
      <c r="E150" s="54"/>
      <c r="F150" s="55"/>
      <c r="G150" s="56"/>
      <c r="H150" s="57"/>
      <c r="I150" s="44">
        <f t="shared" si="31"/>
        <v>6.0000000000000001E-3</v>
      </c>
      <c r="J150" s="45" t="s">
        <v>97</v>
      </c>
      <c r="K150" s="58" t="s">
        <v>58</v>
      </c>
      <c r="L150" s="41" t="s">
        <v>44</v>
      </c>
      <c r="M150" s="40" t="s">
        <v>0</v>
      </c>
      <c r="N150" s="40">
        <v>1</v>
      </c>
      <c r="O150" s="40">
        <v>8</v>
      </c>
      <c r="P150" s="48">
        <f t="shared" si="27"/>
        <v>8</v>
      </c>
      <c r="Q150" s="82">
        <v>6.0000000000000001E-3</v>
      </c>
      <c r="R150" s="79">
        <f t="shared" si="28"/>
        <v>4.8000000000000001E-2</v>
      </c>
      <c r="S150" s="82"/>
      <c r="T150" s="61"/>
      <c r="U150" s="109">
        <v>1</v>
      </c>
    </row>
    <row r="151" spans="1:21" x14ac:dyDescent="0.25">
      <c r="A151" s="2"/>
      <c r="B151" s="38">
        <v>49</v>
      </c>
      <c r="C151" s="53" t="s">
        <v>202</v>
      </c>
      <c r="D151" s="53" t="s">
        <v>174</v>
      </c>
      <c r="E151" s="54"/>
      <c r="F151" s="55"/>
      <c r="G151" s="56">
        <v>60</v>
      </c>
      <c r="H151" s="57"/>
      <c r="I151" s="44">
        <f t="shared" si="31"/>
        <v>0.11899999999999999</v>
      </c>
      <c r="J151" s="45" t="s">
        <v>97</v>
      </c>
      <c r="K151" s="58" t="s">
        <v>56</v>
      </c>
      <c r="L151" s="41" t="s">
        <v>44</v>
      </c>
      <c r="M151" s="40" t="s">
        <v>0</v>
      </c>
      <c r="N151" s="40">
        <v>1</v>
      </c>
      <c r="O151" s="40">
        <v>2</v>
      </c>
      <c r="P151" s="48">
        <f t="shared" si="27"/>
        <v>2</v>
      </c>
      <c r="Q151" s="82">
        <v>0.11899999999999999</v>
      </c>
      <c r="R151" s="79">
        <f t="shared" si="28"/>
        <v>0.23799999999999999</v>
      </c>
      <c r="S151" s="82"/>
      <c r="T151" s="61"/>
      <c r="U151" s="109">
        <v>1</v>
      </c>
    </row>
    <row r="152" spans="1:21" x14ac:dyDescent="0.25">
      <c r="A152" s="2"/>
      <c r="B152" s="38">
        <v>50</v>
      </c>
      <c r="C152" s="53" t="s">
        <v>82</v>
      </c>
      <c r="D152" s="53" t="s">
        <v>175</v>
      </c>
      <c r="E152" s="54"/>
      <c r="F152" s="55"/>
      <c r="G152" s="56"/>
      <c r="H152" s="57"/>
      <c r="I152" s="44">
        <f t="shared" si="31"/>
        <v>0.03</v>
      </c>
      <c r="J152" s="45" t="s">
        <v>97</v>
      </c>
      <c r="K152" s="58" t="s">
        <v>57</v>
      </c>
      <c r="L152" s="55" t="s">
        <v>40</v>
      </c>
      <c r="M152" s="40" t="s">
        <v>0</v>
      </c>
      <c r="N152" s="40">
        <v>1</v>
      </c>
      <c r="O152" s="40">
        <v>2</v>
      </c>
      <c r="P152" s="48">
        <f t="shared" si="27"/>
        <v>2</v>
      </c>
      <c r="Q152" s="82">
        <v>0.03</v>
      </c>
      <c r="R152" s="79">
        <f t="shared" si="28"/>
        <v>0.06</v>
      </c>
      <c r="S152" s="82"/>
      <c r="T152" s="61"/>
      <c r="U152" s="109">
        <v>1</v>
      </c>
    </row>
    <row r="153" spans="1:21" x14ac:dyDescent="0.25">
      <c r="A153" s="2"/>
      <c r="B153" s="38">
        <v>51</v>
      </c>
      <c r="C153" s="53" t="s">
        <v>83</v>
      </c>
      <c r="D153" s="53" t="s">
        <v>173</v>
      </c>
      <c r="E153" s="54"/>
      <c r="F153" s="55"/>
      <c r="G153" s="56"/>
      <c r="H153" s="57"/>
      <c r="I153" s="44">
        <f t="shared" si="31"/>
        <v>0.01</v>
      </c>
      <c r="J153" s="45" t="s">
        <v>97</v>
      </c>
      <c r="K153" s="58" t="s">
        <v>58</v>
      </c>
      <c r="L153" s="41" t="s">
        <v>44</v>
      </c>
      <c r="M153" s="40" t="s">
        <v>0</v>
      </c>
      <c r="N153" s="40">
        <v>1</v>
      </c>
      <c r="O153" s="40">
        <v>4</v>
      </c>
      <c r="P153" s="48">
        <f t="shared" si="27"/>
        <v>4</v>
      </c>
      <c r="Q153" s="82">
        <v>0.01</v>
      </c>
      <c r="R153" s="79">
        <f t="shared" si="28"/>
        <v>0.04</v>
      </c>
      <c r="S153" s="82"/>
      <c r="T153" s="61"/>
      <c r="U153" s="109">
        <v>1</v>
      </c>
    </row>
    <row r="154" spans="1:21" x14ac:dyDescent="0.25">
      <c r="A154" s="2"/>
      <c r="B154" s="38">
        <v>52</v>
      </c>
      <c r="C154" s="53" t="s">
        <v>203</v>
      </c>
      <c r="D154" s="53" t="s">
        <v>172</v>
      </c>
      <c r="E154" s="54">
        <v>40</v>
      </c>
      <c r="F154" s="55"/>
      <c r="G154" s="56">
        <v>130</v>
      </c>
      <c r="H154" s="57"/>
      <c r="I154" s="44">
        <f>Q154*G154/1000</f>
        <v>0.72150000000000003</v>
      </c>
      <c r="J154" s="45" t="s">
        <v>97</v>
      </c>
      <c r="K154" s="58"/>
      <c r="L154" s="55" t="s">
        <v>45</v>
      </c>
      <c r="M154" s="40" t="s">
        <v>0</v>
      </c>
      <c r="N154" s="40">
        <v>1</v>
      </c>
      <c r="O154" s="40">
        <v>1</v>
      </c>
      <c r="P154" s="48">
        <f t="shared" si="27"/>
        <v>1</v>
      </c>
      <c r="Q154" s="82">
        <v>5.55</v>
      </c>
      <c r="R154" s="79">
        <f t="shared" si="28"/>
        <v>0.72150000000000003</v>
      </c>
      <c r="S154" s="82">
        <v>0.12</v>
      </c>
      <c r="T154" s="61">
        <f>S154*G154/1000*P154</f>
        <v>1.5599999999999999E-2</v>
      </c>
      <c r="U154" s="109">
        <v>1</v>
      </c>
    </row>
    <row r="155" spans="1:21" x14ac:dyDescent="0.25">
      <c r="A155" s="2"/>
      <c r="B155" s="38">
        <v>53</v>
      </c>
      <c r="C155" s="53" t="s">
        <v>159</v>
      </c>
      <c r="D155" s="53" t="s">
        <v>122</v>
      </c>
      <c r="E155" s="54">
        <v>22</v>
      </c>
      <c r="F155" s="55"/>
      <c r="G155" s="56">
        <v>280</v>
      </c>
      <c r="H155" s="57"/>
      <c r="I155" s="44">
        <f>Q155*G155/1000</f>
        <v>0.83440000000000003</v>
      </c>
      <c r="J155" s="45" t="s">
        <v>182</v>
      </c>
      <c r="K155" s="58"/>
      <c r="L155" s="55" t="s">
        <v>45</v>
      </c>
      <c r="M155" s="40" t="s">
        <v>0</v>
      </c>
      <c r="N155" s="40">
        <v>1</v>
      </c>
      <c r="O155" s="40">
        <v>1</v>
      </c>
      <c r="P155" s="48">
        <f t="shared" si="27"/>
        <v>1</v>
      </c>
      <c r="Q155" s="82">
        <v>2.98</v>
      </c>
      <c r="R155" s="79">
        <f t="shared" si="28"/>
        <v>0.83440000000000003</v>
      </c>
      <c r="S155" s="82">
        <v>7.0000000000000007E-2</v>
      </c>
      <c r="T155" s="61">
        <f>S155*G155/1000*P155</f>
        <v>1.9600000000000003E-2</v>
      </c>
      <c r="U155" s="109">
        <v>1</v>
      </c>
    </row>
    <row r="156" spans="1:21" x14ac:dyDescent="0.25">
      <c r="A156" s="2"/>
      <c r="B156" s="38">
        <v>54</v>
      </c>
      <c r="C156" s="53" t="s">
        <v>160</v>
      </c>
      <c r="D156" s="53" t="s">
        <v>122</v>
      </c>
      <c r="E156" s="54">
        <v>22</v>
      </c>
      <c r="F156" s="55"/>
      <c r="G156" s="56">
        <v>420</v>
      </c>
      <c r="H156" s="57"/>
      <c r="I156" s="44">
        <f>Q156*G156/1000</f>
        <v>1.2515999999999998</v>
      </c>
      <c r="J156" s="45" t="s">
        <v>182</v>
      </c>
      <c r="K156" s="58"/>
      <c r="L156" s="55" t="s">
        <v>45</v>
      </c>
      <c r="M156" s="40" t="s">
        <v>0</v>
      </c>
      <c r="N156" s="40">
        <v>1</v>
      </c>
      <c r="O156" s="40">
        <v>1</v>
      </c>
      <c r="P156" s="48">
        <f t="shared" si="27"/>
        <v>1</v>
      </c>
      <c r="Q156" s="82">
        <v>2.98</v>
      </c>
      <c r="R156" s="79">
        <f t="shared" si="28"/>
        <v>1.2515999999999998</v>
      </c>
      <c r="S156" s="82">
        <v>7.0000000000000007E-2</v>
      </c>
      <c r="T156" s="61">
        <f>S156*G156/1000*P156</f>
        <v>2.9400000000000003E-2</v>
      </c>
      <c r="U156" s="109">
        <v>1</v>
      </c>
    </row>
    <row r="157" spans="1:21" ht="15.75" thickBot="1" x14ac:dyDescent="0.3">
      <c r="A157" s="2"/>
      <c r="B157" s="52"/>
      <c r="C157" s="53"/>
      <c r="D157" s="54"/>
      <c r="E157" s="54"/>
      <c r="F157" s="55"/>
      <c r="G157" s="56"/>
      <c r="H157" s="57"/>
      <c r="I157" s="44"/>
      <c r="J157" s="45"/>
      <c r="K157" s="58"/>
      <c r="L157" s="55"/>
      <c r="M157" s="54"/>
      <c r="N157" s="54"/>
      <c r="O157" s="54"/>
      <c r="P157" s="59"/>
      <c r="Q157" s="60"/>
      <c r="R157" s="80"/>
      <c r="S157" s="82"/>
      <c r="T157" s="61"/>
      <c r="U157" s="109"/>
    </row>
    <row r="158" spans="1:21" ht="16.5" thickTop="1" thickBot="1" x14ac:dyDescent="0.3">
      <c r="A158" s="2"/>
      <c r="B158" s="279" t="s">
        <v>41</v>
      </c>
      <c r="C158" s="280"/>
      <c r="D158" s="102"/>
      <c r="E158" s="62"/>
      <c r="F158" s="63"/>
      <c r="G158" s="64"/>
      <c r="H158" s="64" t="s">
        <v>1</v>
      </c>
      <c r="I158" s="65"/>
      <c r="J158" s="66"/>
      <c r="K158" s="63"/>
      <c r="L158" s="62"/>
      <c r="M158" s="62"/>
      <c r="N158" s="62"/>
      <c r="O158" s="62"/>
      <c r="P158" s="62"/>
      <c r="Q158" s="67"/>
      <c r="R158" s="81">
        <f>SUM(R103:R157)</f>
        <v>1070.7043000000006</v>
      </c>
      <c r="S158" s="67"/>
      <c r="T158" s="68">
        <f>SUM(T103:T157)</f>
        <v>23.567240000000002</v>
      </c>
      <c r="U158" s="76"/>
    </row>
    <row r="159" spans="1:21" ht="16.5" thickTop="1" thickBot="1" x14ac:dyDescent="0.3">
      <c r="A159" s="2"/>
      <c r="B159" s="288" t="s">
        <v>183</v>
      </c>
      <c r="C159" s="289"/>
      <c r="D159" s="102"/>
      <c r="E159" s="62"/>
      <c r="F159" s="63"/>
      <c r="G159" s="64"/>
      <c r="H159" s="64" t="s">
        <v>1</v>
      </c>
      <c r="I159" s="65"/>
      <c r="J159" s="66"/>
      <c r="K159" s="63"/>
      <c r="L159" s="62"/>
      <c r="M159" s="62" t="s">
        <v>0</v>
      </c>
      <c r="N159" s="62"/>
      <c r="O159" s="62"/>
      <c r="P159" s="62">
        <v>4</v>
      </c>
      <c r="Q159" s="67"/>
      <c r="R159" s="81">
        <f>R158*P159</f>
        <v>4282.8172000000022</v>
      </c>
      <c r="S159" s="67"/>
      <c r="T159" s="68">
        <f>T158*P159</f>
        <v>94.268960000000007</v>
      </c>
      <c r="U159" s="76"/>
    </row>
    <row r="160" spans="1:21" x14ac:dyDescent="0.25">
      <c r="A160" s="2"/>
      <c r="B160" s="52"/>
      <c r="C160" s="53"/>
      <c r="D160" s="53"/>
      <c r="E160" s="54"/>
      <c r="F160" s="55"/>
      <c r="G160" s="56"/>
      <c r="H160" s="57"/>
      <c r="I160" s="44"/>
      <c r="J160" s="51"/>
      <c r="K160" s="58"/>
      <c r="L160" s="55"/>
      <c r="M160" s="54"/>
      <c r="N160" s="54"/>
      <c r="O160" s="54"/>
      <c r="P160" s="59"/>
      <c r="Q160" s="60"/>
      <c r="R160" s="80"/>
      <c r="S160" s="60"/>
      <c r="T160" s="61"/>
      <c r="U160" s="109"/>
    </row>
    <row r="161" spans="1:21" x14ac:dyDescent="0.25">
      <c r="A161" s="2"/>
      <c r="B161" s="52"/>
      <c r="C161" s="84" t="s">
        <v>208</v>
      </c>
      <c r="D161" s="53"/>
      <c r="E161" s="54"/>
      <c r="F161" s="55"/>
      <c r="G161" s="56"/>
      <c r="H161" s="57"/>
      <c r="I161" s="91"/>
      <c r="J161" s="92"/>
      <c r="K161" s="58"/>
      <c r="L161" s="55"/>
      <c r="M161" s="54"/>
      <c r="N161" s="54"/>
      <c r="O161" s="54"/>
      <c r="P161" s="59"/>
      <c r="Q161" s="60"/>
      <c r="R161" s="80"/>
      <c r="S161" s="60"/>
      <c r="T161" s="61"/>
      <c r="U161" s="109"/>
    </row>
    <row r="162" spans="1:21" x14ac:dyDescent="0.25">
      <c r="A162" s="2"/>
      <c r="B162" s="38">
        <v>55</v>
      </c>
      <c r="C162" s="39" t="s">
        <v>118</v>
      </c>
      <c r="D162" s="39" t="s">
        <v>93</v>
      </c>
      <c r="E162" s="40">
        <v>16</v>
      </c>
      <c r="F162" s="41">
        <v>320</v>
      </c>
      <c r="G162" s="42">
        <v>4800</v>
      </c>
      <c r="H162" s="43">
        <f>G162/1000*F162/1000</f>
        <v>1.536</v>
      </c>
      <c r="I162" s="44">
        <f>Q162*H162</f>
        <v>196.608</v>
      </c>
      <c r="J162" s="45" t="s">
        <v>352</v>
      </c>
      <c r="K162" s="120" t="s">
        <v>1</v>
      </c>
      <c r="L162" s="47" t="s">
        <v>45</v>
      </c>
      <c r="M162" s="40" t="s">
        <v>0</v>
      </c>
      <c r="N162" s="40">
        <v>1</v>
      </c>
      <c r="O162" s="40">
        <v>1</v>
      </c>
      <c r="P162" s="48">
        <f t="shared" ref="P162" si="32">N162*O162</f>
        <v>1</v>
      </c>
      <c r="Q162" s="49">
        <v>128</v>
      </c>
      <c r="R162" s="79">
        <f>I162*P162*U162</f>
        <v>196.608</v>
      </c>
      <c r="S162" s="83" t="s">
        <v>1</v>
      </c>
      <c r="T162" s="50" t="s">
        <v>1</v>
      </c>
      <c r="U162" s="109">
        <v>1</v>
      </c>
    </row>
    <row r="163" spans="1:21" x14ac:dyDescent="0.25">
      <c r="A163" s="2"/>
      <c r="B163" s="38">
        <v>56</v>
      </c>
      <c r="C163" s="39" t="s">
        <v>118</v>
      </c>
      <c r="D163" s="39" t="s">
        <v>93</v>
      </c>
      <c r="E163" s="40">
        <v>16</v>
      </c>
      <c r="F163" s="41">
        <v>320</v>
      </c>
      <c r="G163" s="42">
        <v>4000</v>
      </c>
      <c r="H163" s="43">
        <f>G163/1000*F163/1000</f>
        <v>1.28</v>
      </c>
      <c r="I163" s="44">
        <f>Q163*H163</f>
        <v>163.84</v>
      </c>
      <c r="J163" s="45" t="s">
        <v>353</v>
      </c>
      <c r="K163" s="120" t="s">
        <v>1</v>
      </c>
      <c r="L163" s="47" t="s">
        <v>45</v>
      </c>
      <c r="M163" s="40" t="s">
        <v>0</v>
      </c>
      <c r="N163" s="40">
        <v>1</v>
      </c>
      <c r="O163" s="40">
        <v>1</v>
      </c>
      <c r="P163" s="48">
        <f t="shared" ref="P163:P164" si="33">N163*O163</f>
        <v>1</v>
      </c>
      <c r="Q163" s="49">
        <v>128</v>
      </c>
      <c r="R163" s="79">
        <f>I163*P163*U163</f>
        <v>163.84</v>
      </c>
      <c r="S163" s="83" t="s">
        <v>1</v>
      </c>
      <c r="T163" s="50" t="s">
        <v>1</v>
      </c>
      <c r="U163" s="109">
        <v>1</v>
      </c>
    </row>
    <row r="164" spans="1:21" ht="15.75" thickBot="1" x14ac:dyDescent="0.3">
      <c r="A164" s="2"/>
      <c r="B164" s="38">
        <v>57</v>
      </c>
      <c r="C164" s="39" t="s">
        <v>118</v>
      </c>
      <c r="D164" s="39" t="s">
        <v>93</v>
      </c>
      <c r="E164" s="40">
        <v>16</v>
      </c>
      <c r="F164" s="41">
        <v>320</v>
      </c>
      <c r="G164" s="42">
        <v>3400</v>
      </c>
      <c r="H164" s="43">
        <f>G164/1000*F164/1000</f>
        <v>1.0880000000000001</v>
      </c>
      <c r="I164" s="44">
        <f>Q164*H164</f>
        <v>139.26400000000001</v>
      </c>
      <c r="J164" s="45" t="s">
        <v>354</v>
      </c>
      <c r="K164" s="120" t="s">
        <v>1</v>
      </c>
      <c r="L164" s="47" t="s">
        <v>45</v>
      </c>
      <c r="M164" s="40" t="s">
        <v>0</v>
      </c>
      <c r="N164" s="40">
        <v>2</v>
      </c>
      <c r="O164" s="40">
        <v>1</v>
      </c>
      <c r="P164" s="48">
        <f t="shared" si="33"/>
        <v>2</v>
      </c>
      <c r="Q164" s="49">
        <v>128</v>
      </c>
      <c r="R164" s="79">
        <f>I164*P164*U164</f>
        <v>278.52800000000002</v>
      </c>
      <c r="S164" s="83" t="s">
        <v>1</v>
      </c>
      <c r="T164" s="50" t="s">
        <v>1</v>
      </c>
      <c r="U164" s="109">
        <v>1</v>
      </c>
    </row>
    <row r="165" spans="1:21" ht="16.5" thickTop="1" thickBot="1" x14ac:dyDescent="0.3">
      <c r="A165" s="2"/>
      <c r="B165" s="288" t="s">
        <v>42</v>
      </c>
      <c r="C165" s="289"/>
      <c r="D165" s="105"/>
      <c r="E165" s="62"/>
      <c r="F165" s="63"/>
      <c r="G165" s="64"/>
      <c r="H165" s="64" t="s">
        <v>1</v>
      </c>
      <c r="I165" s="65"/>
      <c r="J165" s="66"/>
      <c r="K165" s="63"/>
      <c r="L165" s="62"/>
      <c r="M165" s="62"/>
      <c r="N165" s="62"/>
      <c r="O165" s="62"/>
      <c r="P165" s="62" t="s">
        <v>1</v>
      </c>
      <c r="Q165" s="67"/>
      <c r="R165" s="81">
        <f>SUM(R162:R164)</f>
        <v>638.976</v>
      </c>
      <c r="S165" s="67"/>
      <c r="T165" s="68" t="s">
        <v>1</v>
      </c>
      <c r="U165" s="76"/>
    </row>
  </sheetData>
  <mergeCells count="26">
    <mergeCell ref="B165:C165"/>
    <mergeCell ref="B159:C159"/>
    <mergeCell ref="B5:B6"/>
    <mergeCell ref="J5:J6"/>
    <mergeCell ref="B32:C32"/>
    <mergeCell ref="B158:C158"/>
    <mergeCell ref="B66:C66"/>
    <mergeCell ref="B67:C67"/>
    <mergeCell ref="B101:B102"/>
    <mergeCell ref="J101:J102"/>
    <mergeCell ref="B97:C97"/>
    <mergeCell ref="B88:C88"/>
    <mergeCell ref="N101:P101"/>
    <mergeCell ref="K41:K42"/>
    <mergeCell ref="B77:B78"/>
    <mergeCell ref="J77:J78"/>
    <mergeCell ref="K77:K78"/>
    <mergeCell ref="N41:P41"/>
    <mergeCell ref="K101:K102"/>
    <mergeCell ref="K5:K6"/>
    <mergeCell ref="N77:P77"/>
    <mergeCell ref="B96:C96"/>
    <mergeCell ref="B41:B42"/>
    <mergeCell ref="J41:J42"/>
    <mergeCell ref="N5:P5"/>
    <mergeCell ref="B31:C31"/>
  </mergeCells>
  <pageMargins left="0.70866141732283472" right="0.70866141732283472" top="0.78740157480314965" bottom="0.78740157480314965" header="0.31496062992125984" footer="0.31496062992125984"/>
  <pageSetup paperSize="9" scale="56" fitToHeight="9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0"/>
  <sheetViews>
    <sheetView workbookViewId="0">
      <selection activeCell="H74" sqref="H74"/>
    </sheetView>
  </sheetViews>
  <sheetFormatPr defaultRowHeight="15" x14ac:dyDescent="0.25"/>
  <cols>
    <col min="1" max="1" width="4.42578125" style="1" customWidth="1"/>
    <col min="2" max="2" width="7.7109375" style="2" customWidth="1"/>
    <col min="3" max="3" width="24.7109375" style="2" customWidth="1"/>
    <col min="4" max="4" width="23.140625" style="2" customWidth="1"/>
    <col min="5" max="5" width="8.42578125" style="2" customWidth="1"/>
    <col min="6" max="6" width="5.7109375" style="14" bestFit="1" customWidth="1"/>
    <col min="7" max="7" width="10.28515625" style="15" bestFit="1" customWidth="1"/>
    <col min="8" max="8" width="14.42578125" style="15" customWidth="1"/>
    <col min="9" max="9" width="9.85546875" style="15" customWidth="1"/>
    <col min="10" max="10" width="11.28515625" style="16" customWidth="1"/>
    <col min="11" max="11" width="21.7109375" style="14" customWidth="1"/>
    <col min="12" max="12" width="9.140625" style="2"/>
    <col min="13" max="13" width="6" style="2" bestFit="1" customWidth="1"/>
    <col min="14" max="14" width="9.85546875" style="2" bestFit="1" customWidth="1"/>
    <col min="15" max="15" width="9" style="2" customWidth="1"/>
    <col min="16" max="16" width="10" style="2" bestFit="1" customWidth="1"/>
    <col min="17" max="17" width="10.7109375" style="17" customWidth="1"/>
    <col min="18" max="18" width="12.140625" style="18" customWidth="1"/>
    <col min="19" max="19" width="10.7109375" style="17" customWidth="1"/>
    <col min="20" max="20" width="12.140625" style="18" customWidth="1"/>
    <col min="21" max="21" width="8.140625" style="1" customWidth="1"/>
    <col min="22" max="256" width="9.140625" style="1"/>
    <col min="257" max="257" width="8.140625" style="1" customWidth="1"/>
    <col min="258" max="258" width="36.5703125" style="1" customWidth="1"/>
    <col min="259" max="259" width="10" style="1" customWidth="1"/>
    <col min="260" max="260" width="5.7109375" style="1" bestFit="1" customWidth="1"/>
    <col min="261" max="261" width="10.28515625" style="1" bestFit="1" customWidth="1"/>
    <col min="262" max="262" width="13.28515625" style="1" bestFit="1" customWidth="1"/>
    <col min="263" max="263" width="10.140625" style="1" customWidth="1"/>
    <col min="264" max="264" width="10.7109375" style="1" bestFit="1" customWidth="1"/>
    <col min="265" max="265" width="13.5703125" style="1" customWidth="1"/>
    <col min="266" max="266" width="9.140625" style="1"/>
    <col min="267" max="267" width="6" style="1" bestFit="1" customWidth="1"/>
    <col min="268" max="268" width="9.85546875" style="1" bestFit="1" customWidth="1"/>
    <col min="269" max="269" width="9" style="1" customWidth="1"/>
    <col min="270" max="270" width="10" style="1" bestFit="1" customWidth="1"/>
    <col min="271" max="271" width="9.7109375" style="1" bestFit="1" customWidth="1"/>
    <col min="272" max="272" width="11.42578125" style="1" bestFit="1" customWidth="1"/>
    <col min="273" max="273" width="0.42578125" style="1" customWidth="1"/>
    <col min="274" max="512" width="9.140625" style="1"/>
    <col min="513" max="513" width="8.140625" style="1" customWidth="1"/>
    <col min="514" max="514" width="36.5703125" style="1" customWidth="1"/>
    <col min="515" max="515" width="10" style="1" customWidth="1"/>
    <col min="516" max="516" width="5.7109375" style="1" bestFit="1" customWidth="1"/>
    <col min="517" max="517" width="10.28515625" style="1" bestFit="1" customWidth="1"/>
    <col min="518" max="518" width="13.28515625" style="1" bestFit="1" customWidth="1"/>
    <col min="519" max="519" width="10.140625" style="1" customWidth="1"/>
    <col min="520" max="520" width="10.7109375" style="1" bestFit="1" customWidth="1"/>
    <col min="521" max="521" width="13.5703125" style="1" customWidth="1"/>
    <col min="522" max="522" width="9.140625" style="1"/>
    <col min="523" max="523" width="6" style="1" bestFit="1" customWidth="1"/>
    <col min="524" max="524" width="9.85546875" style="1" bestFit="1" customWidth="1"/>
    <col min="525" max="525" width="9" style="1" customWidth="1"/>
    <col min="526" max="526" width="10" style="1" bestFit="1" customWidth="1"/>
    <col min="527" max="527" width="9.7109375" style="1" bestFit="1" customWidth="1"/>
    <col min="528" max="528" width="11.42578125" style="1" bestFit="1" customWidth="1"/>
    <col min="529" max="529" width="0.42578125" style="1" customWidth="1"/>
    <col min="530" max="768" width="9.140625" style="1"/>
    <col min="769" max="769" width="8.140625" style="1" customWidth="1"/>
    <col min="770" max="770" width="36.5703125" style="1" customWidth="1"/>
    <col min="771" max="771" width="10" style="1" customWidth="1"/>
    <col min="772" max="772" width="5.7109375" style="1" bestFit="1" customWidth="1"/>
    <col min="773" max="773" width="10.28515625" style="1" bestFit="1" customWidth="1"/>
    <col min="774" max="774" width="13.28515625" style="1" bestFit="1" customWidth="1"/>
    <col min="775" max="775" width="10.140625" style="1" customWidth="1"/>
    <col min="776" max="776" width="10.7109375" style="1" bestFit="1" customWidth="1"/>
    <col min="777" max="777" width="13.5703125" style="1" customWidth="1"/>
    <col min="778" max="778" width="9.140625" style="1"/>
    <col min="779" max="779" width="6" style="1" bestFit="1" customWidth="1"/>
    <col min="780" max="780" width="9.85546875" style="1" bestFit="1" customWidth="1"/>
    <col min="781" max="781" width="9" style="1" customWidth="1"/>
    <col min="782" max="782" width="10" style="1" bestFit="1" customWidth="1"/>
    <col min="783" max="783" width="9.7109375" style="1" bestFit="1" customWidth="1"/>
    <col min="784" max="784" width="11.42578125" style="1" bestFit="1" customWidth="1"/>
    <col min="785" max="785" width="0.42578125" style="1" customWidth="1"/>
    <col min="786" max="1024" width="9.140625" style="1"/>
    <col min="1025" max="1025" width="8.140625" style="1" customWidth="1"/>
    <col min="1026" max="1026" width="36.5703125" style="1" customWidth="1"/>
    <col min="1027" max="1027" width="10" style="1" customWidth="1"/>
    <col min="1028" max="1028" width="5.7109375" style="1" bestFit="1" customWidth="1"/>
    <col min="1029" max="1029" width="10.28515625" style="1" bestFit="1" customWidth="1"/>
    <col min="1030" max="1030" width="13.28515625" style="1" bestFit="1" customWidth="1"/>
    <col min="1031" max="1031" width="10.140625" style="1" customWidth="1"/>
    <col min="1032" max="1032" width="10.7109375" style="1" bestFit="1" customWidth="1"/>
    <col min="1033" max="1033" width="13.5703125" style="1" customWidth="1"/>
    <col min="1034" max="1034" width="9.140625" style="1"/>
    <col min="1035" max="1035" width="6" style="1" bestFit="1" customWidth="1"/>
    <col min="1036" max="1036" width="9.85546875" style="1" bestFit="1" customWidth="1"/>
    <col min="1037" max="1037" width="9" style="1" customWidth="1"/>
    <col min="1038" max="1038" width="10" style="1" bestFit="1" customWidth="1"/>
    <col min="1039" max="1039" width="9.7109375" style="1" bestFit="1" customWidth="1"/>
    <col min="1040" max="1040" width="11.42578125" style="1" bestFit="1" customWidth="1"/>
    <col min="1041" max="1041" width="0.42578125" style="1" customWidth="1"/>
    <col min="1042" max="1280" width="9.140625" style="1"/>
    <col min="1281" max="1281" width="8.140625" style="1" customWidth="1"/>
    <col min="1282" max="1282" width="36.5703125" style="1" customWidth="1"/>
    <col min="1283" max="1283" width="10" style="1" customWidth="1"/>
    <col min="1284" max="1284" width="5.7109375" style="1" bestFit="1" customWidth="1"/>
    <col min="1285" max="1285" width="10.28515625" style="1" bestFit="1" customWidth="1"/>
    <col min="1286" max="1286" width="13.28515625" style="1" bestFit="1" customWidth="1"/>
    <col min="1287" max="1287" width="10.140625" style="1" customWidth="1"/>
    <col min="1288" max="1288" width="10.7109375" style="1" bestFit="1" customWidth="1"/>
    <col min="1289" max="1289" width="13.5703125" style="1" customWidth="1"/>
    <col min="1290" max="1290" width="9.140625" style="1"/>
    <col min="1291" max="1291" width="6" style="1" bestFit="1" customWidth="1"/>
    <col min="1292" max="1292" width="9.85546875" style="1" bestFit="1" customWidth="1"/>
    <col min="1293" max="1293" width="9" style="1" customWidth="1"/>
    <col min="1294" max="1294" width="10" style="1" bestFit="1" customWidth="1"/>
    <col min="1295" max="1295" width="9.7109375" style="1" bestFit="1" customWidth="1"/>
    <col min="1296" max="1296" width="11.42578125" style="1" bestFit="1" customWidth="1"/>
    <col min="1297" max="1297" width="0.42578125" style="1" customWidth="1"/>
    <col min="1298" max="1536" width="9.140625" style="1"/>
    <col min="1537" max="1537" width="8.140625" style="1" customWidth="1"/>
    <col min="1538" max="1538" width="36.5703125" style="1" customWidth="1"/>
    <col min="1539" max="1539" width="10" style="1" customWidth="1"/>
    <col min="1540" max="1540" width="5.7109375" style="1" bestFit="1" customWidth="1"/>
    <col min="1541" max="1541" width="10.28515625" style="1" bestFit="1" customWidth="1"/>
    <col min="1542" max="1542" width="13.28515625" style="1" bestFit="1" customWidth="1"/>
    <col min="1543" max="1543" width="10.140625" style="1" customWidth="1"/>
    <col min="1544" max="1544" width="10.7109375" style="1" bestFit="1" customWidth="1"/>
    <col min="1545" max="1545" width="13.5703125" style="1" customWidth="1"/>
    <col min="1546" max="1546" width="9.140625" style="1"/>
    <col min="1547" max="1547" width="6" style="1" bestFit="1" customWidth="1"/>
    <col min="1548" max="1548" width="9.85546875" style="1" bestFit="1" customWidth="1"/>
    <col min="1549" max="1549" width="9" style="1" customWidth="1"/>
    <col min="1550" max="1550" width="10" style="1" bestFit="1" customWidth="1"/>
    <col min="1551" max="1551" width="9.7109375" style="1" bestFit="1" customWidth="1"/>
    <col min="1552" max="1552" width="11.42578125" style="1" bestFit="1" customWidth="1"/>
    <col min="1553" max="1553" width="0.42578125" style="1" customWidth="1"/>
    <col min="1554" max="1792" width="9.140625" style="1"/>
    <col min="1793" max="1793" width="8.140625" style="1" customWidth="1"/>
    <col min="1794" max="1794" width="36.5703125" style="1" customWidth="1"/>
    <col min="1795" max="1795" width="10" style="1" customWidth="1"/>
    <col min="1796" max="1796" width="5.7109375" style="1" bestFit="1" customWidth="1"/>
    <col min="1797" max="1797" width="10.28515625" style="1" bestFit="1" customWidth="1"/>
    <col min="1798" max="1798" width="13.28515625" style="1" bestFit="1" customWidth="1"/>
    <col min="1799" max="1799" width="10.140625" style="1" customWidth="1"/>
    <col min="1800" max="1800" width="10.7109375" style="1" bestFit="1" customWidth="1"/>
    <col min="1801" max="1801" width="13.5703125" style="1" customWidth="1"/>
    <col min="1802" max="1802" width="9.140625" style="1"/>
    <col min="1803" max="1803" width="6" style="1" bestFit="1" customWidth="1"/>
    <col min="1804" max="1804" width="9.85546875" style="1" bestFit="1" customWidth="1"/>
    <col min="1805" max="1805" width="9" style="1" customWidth="1"/>
    <col min="1806" max="1806" width="10" style="1" bestFit="1" customWidth="1"/>
    <col min="1807" max="1807" width="9.7109375" style="1" bestFit="1" customWidth="1"/>
    <col min="1808" max="1808" width="11.42578125" style="1" bestFit="1" customWidth="1"/>
    <col min="1809" max="1809" width="0.42578125" style="1" customWidth="1"/>
    <col min="1810" max="2048" width="9.140625" style="1"/>
    <col min="2049" max="2049" width="8.140625" style="1" customWidth="1"/>
    <col min="2050" max="2050" width="36.5703125" style="1" customWidth="1"/>
    <col min="2051" max="2051" width="10" style="1" customWidth="1"/>
    <col min="2052" max="2052" width="5.7109375" style="1" bestFit="1" customWidth="1"/>
    <col min="2053" max="2053" width="10.28515625" style="1" bestFit="1" customWidth="1"/>
    <col min="2054" max="2054" width="13.28515625" style="1" bestFit="1" customWidth="1"/>
    <col min="2055" max="2055" width="10.140625" style="1" customWidth="1"/>
    <col min="2056" max="2056" width="10.7109375" style="1" bestFit="1" customWidth="1"/>
    <col min="2057" max="2057" width="13.5703125" style="1" customWidth="1"/>
    <col min="2058" max="2058" width="9.140625" style="1"/>
    <col min="2059" max="2059" width="6" style="1" bestFit="1" customWidth="1"/>
    <col min="2060" max="2060" width="9.85546875" style="1" bestFit="1" customWidth="1"/>
    <col min="2061" max="2061" width="9" style="1" customWidth="1"/>
    <col min="2062" max="2062" width="10" style="1" bestFit="1" customWidth="1"/>
    <col min="2063" max="2063" width="9.7109375" style="1" bestFit="1" customWidth="1"/>
    <col min="2064" max="2064" width="11.42578125" style="1" bestFit="1" customWidth="1"/>
    <col min="2065" max="2065" width="0.42578125" style="1" customWidth="1"/>
    <col min="2066" max="2304" width="9.140625" style="1"/>
    <col min="2305" max="2305" width="8.140625" style="1" customWidth="1"/>
    <col min="2306" max="2306" width="36.5703125" style="1" customWidth="1"/>
    <col min="2307" max="2307" width="10" style="1" customWidth="1"/>
    <col min="2308" max="2308" width="5.7109375" style="1" bestFit="1" customWidth="1"/>
    <col min="2309" max="2309" width="10.28515625" style="1" bestFit="1" customWidth="1"/>
    <col min="2310" max="2310" width="13.28515625" style="1" bestFit="1" customWidth="1"/>
    <col min="2311" max="2311" width="10.140625" style="1" customWidth="1"/>
    <col min="2312" max="2312" width="10.7109375" style="1" bestFit="1" customWidth="1"/>
    <col min="2313" max="2313" width="13.5703125" style="1" customWidth="1"/>
    <col min="2314" max="2314" width="9.140625" style="1"/>
    <col min="2315" max="2315" width="6" style="1" bestFit="1" customWidth="1"/>
    <col min="2316" max="2316" width="9.85546875" style="1" bestFit="1" customWidth="1"/>
    <col min="2317" max="2317" width="9" style="1" customWidth="1"/>
    <col min="2318" max="2318" width="10" style="1" bestFit="1" customWidth="1"/>
    <col min="2319" max="2319" width="9.7109375" style="1" bestFit="1" customWidth="1"/>
    <col min="2320" max="2320" width="11.42578125" style="1" bestFit="1" customWidth="1"/>
    <col min="2321" max="2321" width="0.42578125" style="1" customWidth="1"/>
    <col min="2322" max="2560" width="9.140625" style="1"/>
    <col min="2561" max="2561" width="8.140625" style="1" customWidth="1"/>
    <col min="2562" max="2562" width="36.5703125" style="1" customWidth="1"/>
    <col min="2563" max="2563" width="10" style="1" customWidth="1"/>
    <col min="2564" max="2564" width="5.7109375" style="1" bestFit="1" customWidth="1"/>
    <col min="2565" max="2565" width="10.28515625" style="1" bestFit="1" customWidth="1"/>
    <col min="2566" max="2566" width="13.28515625" style="1" bestFit="1" customWidth="1"/>
    <col min="2567" max="2567" width="10.140625" style="1" customWidth="1"/>
    <col min="2568" max="2568" width="10.7109375" style="1" bestFit="1" customWidth="1"/>
    <col min="2569" max="2569" width="13.5703125" style="1" customWidth="1"/>
    <col min="2570" max="2570" width="9.140625" style="1"/>
    <col min="2571" max="2571" width="6" style="1" bestFit="1" customWidth="1"/>
    <col min="2572" max="2572" width="9.85546875" style="1" bestFit="1" customWidth="1"/>
    <col min="2573" max="2573" width="9" style="1" customWidth="1"/>
    <col min="2574" max="2574" width="10" style="1" bestFit="1" customWidth="1"/>
    <col min="2575" max="2575" width="9.7109375" style="1" bestFit="1" customWidth="1"/>
    <col min="2576" max="2576" width="11.42578125" style="1" bestFit="1" customWidth="1"/>
    <col min="2577" max="2577" width="0.42578125" style="1" customWidth="1"/>
    <col min="2578" max="2816" width="9.140625" style="1"/>
    <col min="2817" max="2817" width="8.140625" style="1" customWidth="1"/>
    <col min="2818" max="2818" width="36.5703125" style="1" customWidth="1"/>
    <col min="2819" max="2819" width="10" style="1" customWidth="1"/>
    <col min="2820" max="2820" width="5.7109375" style="1" bestFit="1" customWidth="1"/>
    <col min="2821" max="2821" width="10.28515625" style="1" bestFit="1" customWidth="1"/>
    <col min="2822" max="2822" width="13.28515625" style="1" bestFit="1" customWidth="1"/>
    <col min="2823" max="2823" width="10.140625" style="1" customWidth="1"/>
    <col min="2824" max="2824" width="10.7109375" style="1" bestFit="1" customWidth="1"/>
    <col min="2825" max="2825" width="13.5703125" style="1" customWidth="1"/>
    <col min="2826" max="2826" width="9.140625" style="1"/>
    <col min="2827" max="2827" width="6" style="1" bestFit="1" customWidth="1"/>
    <col min="2828" max="2828" width="9.85546875" style="1" bestFit="1" customWidth="1"/>
    <col min="2829" max="2829" width="9" style="1" customWidth="1"/>
    <col min="2830" max="2830" width="10" style="1" bestFit="1" customWidth="1"/>
    <col min="2831" max="2831" width="9.7109375" style="1" bestFit="1" customWidth="1"/>
    <col min="2832" max="2832" width="11.42578125" style="1" bestFit="1" customWidth="1"/>
    <col min="2833" max="2833" width="0.42578125" style="1" customWidth="1"/>
    <col min="2834" max="3072" width="9.140625" style="1"/>
    <col min="3073" max="3073" width="8.140625" style="1" customWidth="1"/>
    <col min="3074" max="3074" width="36.5703125" style="1" customWidth="1"/>
    <col min="3075" max="3075" width="10" style="1" customWidth="1"/>
    <col min="3076" max="3076" width="5.7109375" style="1" bestFit="1" customWidth="1"/>
    <col min="3077" max="3077" width="10.28515625" style="1" bestFit="1" customWidth="1"/>
    <col min="3078" max="3078" width="13.28515625" style="1" bestFit="1" customWidth="1"/>
    <col min="3079" max="3079" width="10.140625" style="1" customWidth="1"/>
    <col min="3080" max="3080" width="10.7109375" style="1" bestFit="1" customWidth="1"/>
    <col min="3081" max="3081" width="13.5703125" style="1" customWidth="1"/>
    <col min="3082" max="3082" width="9.140625" style="1"/>
    <col min="3083" max="3083" width="6" style="1" bestFit="1" customWidth="1"/>
    <col min="3084" max="3084" width="9.85546875" style="1" bestFit="1" customWidth="1"/>
    <col min="3085" max="3085" width="9" style="1" customWidth="1"/>
    <col min="3086" max="3086" width="10" style="1" bestFit="1" customWidth="1"/>
    <col min="3087" max="3087" width="9.7109375" style="1" bestFit="1" customWidth="1"/>
    <col min="3088" max="3088" width="11.42578125" style="1" bestFit="1" customWidth="1"/>
    <col min="3089" max="3089" width="0.42578125" style="1" customWidth="1"/>
    <col min="3090" max="3328" width="9.140625" style="1"/>
    <col min="3329" max="3329" width="8.140625" style="1" customWidth="1"/>
    <col min="3330" max="3330" width="36.5703125" style="1" customWidth="1"/>
    <col min="3331" max="3331" width="10" style="1" customWidth="1"/>
    <col min="3332" max="3332" width="5.7109375" style="1" bestFit="1" customWidth="1"/>
    <col min="3333" max="3333" width="10.28515625" style="1" bestFit="1" customWidth="1"/>
    <col min="3334" max="3334" width="13.28515625" style="1" bestFit="1" customWidth="1"/>
    <col min="3335" max="3335" width="10.140625" style="1" customWidth="1"/>
    <col min="3336" max="3336" width="10.7109375" style="1" bestFit="1" customWidth="1"/>
    <col min="3337" max="3337" width="13.5703125" style="1" customWidth="1"/>
    <col min="3338" max="3338" width="9.140625" style="1"/>
    <col min="3339" max="3339" width="6" style="1" bestFit="1" customWidth="1"/>
    <col min="3340" max="3340" width="9.85546875" style="1" bestFit="1" customWidth="1"/>
    <col min="3341" max="3341" width="9" style="1" customWidth="1"/>
    <col min="3342" max="3342" width="10" style="1" bestFit="1" customWidth="1"/>
    <col min="3343" max="3343" width="9.7109375" style="1" bestFit="1" customWidth="1"/>
    <col min="3344" max="3344" width="11.42578125" style="1" bestFit="1" customWidth="1"/>
    <col min="3345" max="3345" width="0.42578125" style="1" customWidth="1"/>
    <col min="3346" max="3584" width="9.140625" style="1"/>
    <col min="3585" max="3585" width="8.140625" style="1" customWidth="1"/>
    <col min="3586" max="3586" width="36.5703125" style="1" customWidth="1"/>
    <col min="3587" max="3587" width="10" style="1" customWidth="1"/>
    <col min="3588" max="3588" width="5.7109375" style="1" bestFit="1" customWidth="1"/>
    <col min="3589" max="3589" width="10.28515625" style="1" bestFit="1" customWidth="1"/>
    <col min="3590" max="3590" width="13.28515625" style="1" bestFit="1" customWidth="1"/>
    <col min="3591" max="3591" width="10.140625" style="1" customWidth="1"/>
    <col min="3592" max="3592" width="10.7109375" style="1" bestFit="1" customWidth="1"/>
    <col min="3593" max="3593" width="13.5703125" style="1" customWidth="1"/>
    <col min="3594" max="3594" width="9.140625" style="1"/>
    <col min="3595" max="3595" width="6" style="1" bestFit="1" customWidth="1"/>
    <col min="3596" max="3596" width="9.85546875" style="1" bestFit="1" customWidth="1"/>
    <col min="3597" max="3597" width="9" style="1" customWidth="1"/>
    <col min="3598" max="3598" width="10" style="1" bestFit="1" customWidth="1"/>
    <col min="3599" max="3599" width="9.7109375" style="1" bestFit="1" customWidth="1"/>
    <col min="3600" max="3600" width="11.42578125" style="1" bestFit="1" customWidth="1"/>
    <col min="3601" max="3601" width="0.42578125" style="1" customWidth="1"/>
    <col min="3602" max="3840" width="9.140625" style="1"/>
    <col min="3841" max="3841" width="8.140625" style="1" customWidth="1"/>
    <col min="3842" max="3842" width="36.5703125" style="1" customWidth="1"/>
    <col min="3843" max="3843" width="10" style="1" customWidth="1"/>
    <col min="3844" max="3844" width="5.7109375" style="1" bestFit="1" customWidth="1"/>
    <col min="3845" max="3845" width="10.28515625" style="1" bestFit="1" customWidth="1"/>
    <col min="3846" max="3846" width="13.28515625" style="1" bestFit="1" customWidth="1"/>
    <col min="3847" max="3847" width="10.140625" style="1" customWidth="1"/>
    <col min="3848" max="3848" width="10.7109375" style="1" bestFit="1" customWidth="1"/>
    <col min="3849" max="3849" width="13.5703125" style="1" customWidth="1"/>
    <col min="3850" max="3850" width="9.140625" style="1"/>
    <col min="3851" max="3851" width="6" style="1" bestFit="1" customWidth="1"/>
    <col min="3852" max="3852" width="9.85546875" style="1" bestFit="1" customWidth="1"/>
    <col min="3853" max="3853" width="9" style="1" customWidth="1"/>
    <col min="3854" max="3854" width="10" style="1" bestFit="1" customWidth="1"/>
    <col min="3855" max="3855" width="9.7109375" style="1" bestFit="1" customWidth="1"/>
    <col min="3856" max="3856" width="11.42578125" style="1" bestFit="1" customWidth="1"/>
    <col min="3857" max="3857" width="0.42578125" style="1" customWidth="1"/>
    <col min="3858" max="4096" width="9.140625" style="1"/>
    <col min="4097" max="4097" width="8.140625" style="1" customWidth="1"/>
    <col min="4098" max="4098" width="36.5703125" style="1" customWidth="1"/>
    <col min="4099" max="4099" width="10" style="1" customWidth="1"/>
    <col min="4100" max="4100" width="5.7109375" style="1" bestFit="1" customWidth="1"/>
    <col min="4101" max="4101" width="10.28515625" style="1" bestFit="1" customWidth="1"/>
    <col min="4102" max="4102" width="13.28515625" style="1" bestFit="1" customWidth="1"/>
    <col min="4103" max="4103" width="10.140625" style="1" customWidth="1"/>
    <col min="4104" max="4104" width="10.7109375" style="1" bestFit="1" customWidth="1"/>
    <col min="4105" max="4105" width="13.5703125" style="1" customWidth="1"/>
    <col min="4106" max="4106" width="9.140625" style="1"/>
    <col min="4107" max="4107" width="6" style="1" bestFit="1" customWidth="1"/>
    <col min="4108" max="4108" width="9.85546875" style="1" bestFit="1" customWidth="1"/>
    <col min="4109" max="4109" width="9" style="1" customWidth="1"/>
    <col min="4110" max="4110" width="10" style="1" bestFit="1" customWidth="1"/>
    <col min="4111" max="4111" width="9.7109375" style="1" bestFit="1" customWidth="1"/>
    <col min="4112" max="4112" width="11.42578125" style="1" bestFit="1" customWidth="1"/>
    <col min="4113" max="4113" width="0.42578125" style="1" customWidth="1"/>
    <col min="4114" max="4352" width="9.140625" style="1"/>
    <col min="4353" max="4353" width="8.140625" style="1" customWidth="1"/>
    <col min="4354" max="4354" width="36.5703125" style="1" customWidth="1"/>
    <col min="4355" max="4355" width="10" style="1" customWidth="1"/>
    <col min="4356" max="4356" width="5.7109375" style="1" bestFit="1" customWidth="1"/>
    <col min="4357" max="4357" width="10.28515625" style="1" bestFit="1" customWidth="1"/>
    <col min="4358" max="4358" width="13.28515625" style="1" bestFit="1" customWidth="1"/>
    <col min="4359" max="4359" width="10.140625" style="1" customWidth="1"/>
    <col min="4360" max="4360" width="10.7109375" style="1" bestFit="1" customWidth="1"/>
    <col min="4361" max="4361" width="13.5703125" style="1" customWidth="1"/>
    <col min="4362" max="4362" width="9.140625" style="1"/>
    <col min="4363" max="4363" width="6" style="1" bestFit="1" customWidth="1"/>
    <col min="4364" max="4364" width="9.85546875" style="1" bestFit="1" customWidth="1"/>
    <col min="4365" max="4365" width="9" style="1" customWidth="1"/>
    <col min="4366" max="4366" width="10" style="1" bestFit="1" customWidth="1"/>
    <col min="4367" max="4367" width="9.7109375" style="1" bestFit="1" customWidth="1"/>
    <col min="4368" max="4368" width="11.42578125" style="1" bestFit="1" customWidth="1"/>
    <col min="4369" max="4369" width="0.42578125" style="1" customWidth="1"/>
    <col min="4370" max="4608" width="9.140625" style="1"/>
    <col min="4609" max="4609" width="8.140625" style="1" customWidth="1"/>
    <col min="4610" max="4610" width="36.5703125" style="1" customWidth="1"/>
    <col min="4611" max="4611" width="10" style="1" customWidth="1"/>
    <col min="4612" max="4612" width="5.7109375" style="1" bestFit="1" customWidth="1"/>
    <col min="4613" max="4613" width="10.28515625" style="1" bestFit="1" customWidth="1"/>
    <col min="4614" max="4614" width="13.28515625" style="1" bestFit="1" customWidth="1"/>
    <col min="4615" max="4615" width="10.140625" style="1" customWidth="1"/>
    <col min="4616" max="4616" width="10.7109375" style="1" bestFit="1" customWidth="1"/>
    <col min="4617" max="4617" width="13.5703125" style="1" customWidth="1"/>
    <col min="4618" max="4618" width="9.140625" style="1"/>
    <col min="4619" max="4619" width="6" style="1" bestFit="1" customWidth="1"/>
    <col min="4620" max="4620" width="9.85546875" style="1" bestFit="1" customWidth="1"/>
    <col min="4621" max="4621" width="9" style="1" customWidth="1"/>
    <col min="4622" max="4622" width="10" style="1" bestFit="1" customWidth="1"/>
    <col min="4623" max="4623" width="9.7109375" style="1" bestFit="1" customWidth="1"/>
    <col min="4624" max="4624" width="11.42578125" style="1" bestFit="1" customWidth="1"/>
    <col min="4625" max="4625" width="0.42578125" style="1" customWidth="1"/>
    <col min="4626" max="4864" width="9.140625" style="1"/>
    <col min="4865" max="4865" width="8.140625" style="1" customWidth="1"/>
    <col min="4866" max="4866" width="36.5703125" style="1" customWidth="1"/>
    <col min="4867" max="4867" width="10" style="1" customWidth="1"/>
    <col min="4868" max="4868" width="5.7109375" style="1" bestFit="1" customWidth="1"/>
    <col min="4869" max="4869" width="10.28515625" style="1" bestFit="1" customWidth="1"/>
    <col min="4870" max="4870" width="13.28515625" style="1" bestFit="1" customWidth="1"/>
    <col min="4871" max="4871" width="10.140625" style="1" customWidth="1"/>
    <col min="4872" max="4872" width="10.7109375" style="1" bestFit="1" customWidth="1"/>
    <col min="4873" max="4873" width="13.5703125" style="1" customWidth="1"/>
    <col min="4874" max="4874" width="9.140625" style="1"/>
    <col min="4875" max="4875" width="6" style="1" bestFit="1" customWidth="1"/>
    <col min="4876" max="4876" width="9.85546875" style="1" bestFit="1" customWidth="1"/>
    <col min="4877" max="4877" width="9" style="1" customWidth="1"/>
    <col min="4878" max="4878" width="10" style="1" bestFit="1" customWidth="1"/>
    <col min="4879" max="4879" width="9.7109375" style="1" bestFit="1" customWidth="1"/>
    <col min="4880" max="4880" width="11.42578125" style="1" bestFit="1" customWidth="1"/>
    <col min="4881" max="4881" width="0.42578125" style="1" customWidth="1"/>
    <col min="4882" max="5120" width="9.140625" style="1"/>
    <col min="5121" max="5121" width="8.140625" style="1" customWidth="1"/>
    <col min="5122" max="5122" width="36.5703125" style="1" customWidth="1"/>
    <col min="5123" max="5123" width="10" style="1" customWidth="1"/>
    <col min="5124" max="5124" width="5.7109375" style="1" bestFit="1" customWidth="1"/>
    <col min="5125" max="5125" width="10.28515625" style="1" bestFit="1" customWidth="1"/>
    <col min="5126" max="5126" width="13.28515625" style="1" bestFit="1" customWidth="1"/>
    <col min="5127" max="5127" width="10.140625" style="1" customWidth="1"/>
    <col min="5128" max="5128" width="10.7109375" style="1" bestFit="1" customWidth="1"/>
    <col min="5129" max="5129" width="13.5703125" style="1" customWidth="1"/>
    <col min="5130" max="5130" width="9.140625" style="1"/>
    <col min="5131" max="5131" width="6" style="1" bestFit="1" customWidth="1"/>
    <col min="5132" max="5132" width="9.85546875" style="1" bestFit="1" customWidth="1"/>
    <col min="5133" max="5133" width="9" style="1" customWidth="1"/>
    <col min="5134" max="5134" width="10" style="1" bestFit="1" customWidth="1"/>
    <col min="5135" max="5135" width="9.7109375" style="1" bestFit="1" customWidth="1"/>
    <col min="5136" max="5136" width="11.42578125" style="1" bestFit="1" customWidth="1"/>
    <col min="5137" max="5137" width="0.42578125" style="1" customWidth="1"/>
    <col min="5138" max="5376" width="9.140625" style="1"/>
    <col min="5377" max="5377" width="8.140625" style="1" customWidth="1"/>
    <col min="5378" max="5378" width="36.5703125" style="1" customWidth="1"/>
    <col min="5379" max="5379" width="10" style="1" customWidth="1"/>
    <col min="5380" max="5380" width="5.7109375" style="1" bestFit="1" customWidth="1"/>
    <col min="5381" max="5381" width="10.28515625" style="1" bestFit="1" customWidth="1"/>
    <col min="5382" max="5382" width="13.28515625" style="1" bestFit="1" customWidth="1"/>
    <col min="5383" max="5383" width="10.140625" style="1" customWidth="1"/>
    <col min="5384" max="5384" width="10.7109375" style="1" bestFit="1" customWidth="1"/>
    <col min="5385" max="5385" width="13.5703125" style="1" customWidth="1"/>
    <col min="5386" max="5386" width="9.140625" style="1"/>
    <col min="5387" max="5387" width="6" style="1" bestFit="1" customWidth="1"/>
    <col min="5388" max="5388" width="9.85546875" style="1" bestFit="1" customWidth="1"/>
    <col min="5389" max="5389" width="9" style="1" customWidth="1"/>
    <col min="5390" max="5390" width="10" style="1" bestFit="1" customWidth="1"/>
    <col min="5391" max="5391" width="9.7109375" style="1" bestFit="1" customWidth="1"/>
    <col min="5392" max="5392" width="11.42578125" style="1" bestFit="1" customWidth="1"/>
    <col min="5393" max="5393" width="0.42578125" style="1" customWidth="1"/>
    <col min="5394" max="5632" width="9.140625" style="1"/>
    <col min="5633" max="5633" width="8.140625" style="1" customWidth="1"/>
    <col min="5634" max="5634" width="36.5703125" style="1" customWidth="1"/>
    <col min="5635" max="5635" width="10" style="1" customWidth="1"/>
    <col min="5636" max="5636" width="5.7109375" style="1" bestFit="1" customWidth="1"/>
    <col min="5637" max="5637" width="10.28515625" style="1" bestFit="1" customWidth="1"/>
    <col min="5638" max="5638" width="13.28515625" style="1" bestFit="1" customWidth="1"/>
    <col min="5639" max="5639" width="10.140625" style="1" customWidth="1"/>
    <col min="5640" max="5640" width="10.7109375" style="1" bestFit="1" customWidth="1"/>
    <col min="5641" max="5641" width="13.5703125" style="1" customWidth="1"/>
    <col min="5642" max="5642" width="9.140625" style="1"/>
    <col min="5643" max="5643" width="6" style="1" bestFit="1" customWidth="1"/>
    <col min="5644" max="5644" width="9.85546875" style="1" bestFit="1" customWidth="1"/>
    <col min="5645" max="5645" width="9" style="1" customWidth="1"/>
    <col min="5646" max="5646" width="10" style="1" bestFit="1" customWidth="1"/>
    <col min="5647" max="5647" width="9.7109375" style="1" bestFit="1" customWidth="1"/>
    <col min="5648" max="5648" width="11.42578125" style="1" bestFit="1" customWidth="1"/>
    <col min="5649" max="5649" width="0.42578125" style="1" customWidth="1"/>
    <col min="5650" max="5888" width="9.140625" style="1"/>
    <col min="5889" max="5889" width="8.140625" style="1" customWidth="1"/>
    <col min="5890" max="5890" width="36.5703125" style="1" customWidth="1"/>
    <col min="5891" max="5891" width="10" style="1" customWidth="1"/>
    <col min="5892" max="5892" width="5.7109375" style="1" bestFit="1" customWidth="1"/>
    <col min="5893" max="5893" width="10.28515625" style="1" bestFit="1" customWidth="1"/>
    <col min="5894" max="5894" width="13.28515625" style="1" bestFit="1" customWidth="1"/>
    <col min="5895" max="5895" width="10.140625" style="1" customWidth="1"/>
    <col min="5896" max="5896" width="10.7109375" style="1" bestFit="1" customWidth="1"/>
    <col min="5897" max="5897" width="13.5703125" style="1" customWidth="1"/>
    <col min="5898" max="5898" width="9.140625" style="1"/>
    <col min="5899" max="5899" width="6" style="1" bestFit="1" customWidth="1"/>
    <col min="5900" max="5900" width="9.85546875" style="1" bestFit="1" customWidth="1"/>
    <col min="5901" max="5901" width="9" style="1" customWidth="1"/>
    <col min="5902" max="5902" width="10" style="1" bestFit="1" customWidth="1"/>
    <col min="5903" max="5903" width="9.7109375" style="1" bestFit="1" customWidth="1"/>
    <col min="5904" max="5904" width="11.42578125" style="1" bestFit="1" customWidth="1"/>
    <col min="5905" max="5905" width="0.42578125" style="1" customWidth="1"/>
    <col min="5906" max="6144" width="9.140625" style="1"/>
    <col min="6145" max="6145" width="8.140625" style="1" customWidth="1"/>
    <col min="6146" max="6146" width="36.5703125" style="1" customWidth="1"/>
    <col min="6147" max="6147" width="10" style="1" customWidth="1"/>
    <col min="6148" max="6148" width="5.7109375" style="1" bestFit="1" customWidth="1"/>
    <col min="6149" max="6149" width="10.28515625" style="1" bestFit="1" customWidth="1"/>
    <col min="6150" max="6150" width="13.28515625" style="1" bestFit="1" customWidth="1"/>
    <col min="6151" max="6151" width="10.140625" style="1" customWidth="1"/>
    <col min="6152" max="6152" width="10.7109375" style="1" bestFit="1" customWidth="1"/>
    <col min="6153" max="6153" width="13.5703125" style="1" customWidth="1"/>
    <col min="6154" max="6154" width="9.140625" style="1"/>
    <col min="6155" max="6155" width="6" style="1" bestFit="1" customWidth="1"/>
    <col min="6156" max="6156" width="9.85546875" style="1" bestFit="1" customWidth="1"/>
    <col min="6157" max="6157" width="9" style="1" customWidth="1"/>
    <col min="6158" max="6158" width="10" style="1" bestFit="1" customWidth="1"/>
    <col min="6159" max="6159" width="9.7109375" style="1" bestFit="1" customWidth="1"/>
    <col min="6160" max="6160" width="11.42578125" style="1" bestFit="1" customWidth="1"/>
    <col min="6161" max="6161" width="0.42578125" style="1" customWidth="1"/>
    <col min="6162" max="6400" width="9.140625" style="1"/>
    <col min="6401" max="6401" width="8.140625" style="1" customWidth="1"/>
    <col min="6402" max="6402" width="36.5703125" style="1" customWidth="1"/>
    <col min="6403" max="6403" width="10" style="1" customWidth="1"/>
    <col min="6404" max="6404" width="5.7109375" style="1" bestFit="1" customWidth="1"/>
    <col min="6405" max="6405" width="10.28515625" style="1" bestFit="1" customWidth="1"/>
    <col min="6406" max="6406" width="13.28515625" style="1" bestFit="1" customWidth="1"/>
    <col min="6407" max="6407" width="10.140625" style="1" customWidth="1"/>
    <col min="6408" max="6408" width="10.7109375" style="1" bestFit="1" customWidth="1"/>
    <col min="6409" max="6409" width="13.5703125" style="1" customWidth="1"/>
    <col min="6410" max="6410" width="9.140625" style="1"/>
    <col min="6411" max="6411" width="6" style="1" bestFit="1" customWidth="1"/>
    <col min="6412" max="6412" width="9.85546875" style="1" bestFit="1" customWidth="1"/>
    <col min="6413" max="6413" width="9" style="1" customWidth="1"/>
    <col min="6414" max="6414" width="10" style="1" bestFit="1" customWidth="1"/>
    <col min="6415" max="6415" width="9.7109375" style="1" bestFit="1" customWidth="1"/>
    <col min="6416" max="6416" width="11.42578125" style="1" bestFit="1" customWidth="1"/>
    <col min="6417" max="6417" width="0.42578125" style="1" customWidth="1"/>
    <col min="6418" max="6656" width="9.140625" style="1"/>
    <col min="6657" max="6657" width="8.140625" style="1" customWidth="1"/>
    <col min="6658" max="6658" width="36.5703125" style="1" customWidth="1"/>
    <col min="6659" max="6659" width="10" style="1" customWidth="1"/>
    <col min="6660" max="6660" width="5.7109375" style="1" bestFit="1" customWidth="1"/>
    <col min="6661" max="6661" width="10.28515625" style="1" bestFit="1" customWidth="1"/>
    <col min="6662" max="6662" width="13.28515625" style="1" bestFit="1" customWidth="1"/>
    <col min="6663" max="6663" width="10.140625" style="1" customWidth="1"/>
    <col min="6664" max="6664" width="10.7109375" style="1" bestFit="1" customWidth="1"/>
    <col min="6665" max="6665" width="13.5703125" style="1" customWidth="1"/>
    <col min="6666" max="6666" width="9.140625" style="1"/>
    <col min="6667" max="6667" width="6" style="1" bestFit="1" customWidth="1"/>
    <col min="6668" max="6668" width="9.85546875" style="1" bestFit="1" customWidth="1"/>
    <col min="6669" max="6669" width="9" style="1" customWidth="1"/>
    <col min="6670" max="6670" width="10" style="1" bestFit="1" customWidth="1"/>
    <col min="6671" max="6671" width="9.7109375" style="1" bestFit="1" customWidth="1"/>
    <col min="6672" max="6672" width="11.42578125" style="1" bestFit="1" customWidth="1"/>
    <col min="6673" max="6673" width="0.42578125" style="1" customWidth="1"/>
    <col min="6674" max="6912" width="9.140625" style="1"/>
    <col min="6913" max="6913" width="8.140625" style="1" customWidth="1"/>
    <col min="6914" max="6914" width="36.5703125" style="1" customWidth="1"/>
    <col min="6915" max="6915" width="10" style="1" customWidth="1"/>
    <col min="6916" max="6916" width="5.7109375" style="1" bestFit="1" customWidth="1"/>
    <col min="6917" max="6917" width="10.28515625" style="1" bestFit="1" customWidth="1"/>
    <col min="6918" max="6918" width="13.28515625" style="1" bestFit="1" customWidth="1"/>
    <col min="6919" max="6919" width="10.140625" style="1" customWidth="1"/>
    <col min="6920" max="6920" width="10.7109375" style="1" bestFit="1" customWidth="1"/>
    <col min="6921" max="6921" width="13.5703125" style="1" customWidth="1"/>
    <col min="6922" max="6922" width="9.140625" style="1"/>
    <col min="6923" max="6923" width="6" style="1" bestFit="1" customWidth="1"/>
    <col min="6924" max="6924" width="9.85546875" style="1" bestFit="1" customWidth="1"/>
    <col min="6925" max="6925" width="9" style="1" customWidth="1"/>
    <col min="6926" max="6926" width="10" style="1" bestFit="1" customWidth="1"/>
    <col min="6927" max="6927" width="9.7109375" style="1" bestFit="1" customWidth="1"/>
    <col min="6928" max="6928" width="11.42578125" style="1" bestFit="1" customWidth="1"/>
    <col min="6929" max="6929" width="0.42578125" style="1" customWidth="1"/>
    <col min="6930" max="7168" width="9.140625" style="1"/>
    <col min="7169" max="7169" width="8.140625" style="1" customWidth="1"/>
    <col min="7170" max="7170" width="36.5703125" style="1" customWidth="1"/>
    <col min="7171" max="7171" width="10" style="1" customWidth="1"/>
    <col min="7172" max="7172" width="5.7109375" style="1" bestFit="1" customWidth="1"/>
    <col min="7173" max="7173" width="10.28515625" style="1" bestFit="1" customWidth="1"/>
    <col min="7174" max="7174" width="13.28515625" style="1" bestFit="1" customWidth="1"/>
    <col min="7175" max="7175" width="10.140625" style="1" customWidth="1"/>
    <col min="7176" max="7176" width="10.7109375" style="1" bestFit="1" customWidth="1"/>
    <col min="7177" max="7177" width="13.5703125" style="1" customWidth="1"/>
    <col min="7178" max="7178" width="9.140625" style="1"/>
    <col min="7179" max="7179" width="6" style="1" bestFit="1" customWidth="1"/>
    <col min="7180" max="7180" width="9.85546875" style="1" bestFit="1" customWidth="1"/>
    <col min="7181" max="7181" width="9" style="1" customWidth="1"/>
    <col min="7182" max="7182" width="10" style="1" bestFit="1" customWidth="1"/>
    <col min="7183" max="7183" width="9.7109375" style="1" bestFit="1" customWidth="1"/>
    <col min="7184" max="7184" width="11.42578125" style="1" bestFit="1" customWidth="1"/>
    <col min="7185" max="7185" width="0.42578125" style="1" customWidth="1"/>
    <col min="7186" max="7424" width="9.140625" style="1"/>
    <col min="7425" max="7425" width="8.140625" style="1" customWidth="1"/>
    <col min="7426" max="7426" width="36.5703125" style="1" customWidth="1"/>
    <col min="7427" max="7427" width="10" style="1" customWidth="1"/>
    <col min="7428" max="7428" width="5.7109375" style="1" bestFit="1" customWidth="1"/>
    <col min="7429" max="7429" width="10.28515625" style="1" bestFit="1" customWidth="1"/>
    <col min="7430" max="7430" width="13.28515625" style="1" bestFit="1" customWidth="1"/>
    <col min="7431" max="7431" width="10.140625" style="1" customWidth="1"/>
    <col min="7432" max="7432" width="10.7109375" style="1" bestFit="1" customWidth="1"/>
    <col min="7433" max="7433" width="13.5703125" style="1" customWidth="1"/>
    <col min="7434" max="7434" width="9.140625" style="1"/>
    <col min="7435" max="7435" width="6" style="1" bestFit="1" customWidth="1"/>
    <col min="7436" max="7436" width="9.85546875" style="1" bestFit="1" customWidth="1"/>
    <col min="7437" max="7437" width="9" style="1" customWidth="1"/>
    <col min="7438" max="7438" width="10" style="1" bestFit="1" customWidth="1"/>
    <col min="7439" max="7439" width="9.7109375" style="1" bestFit="1" customWidth="1"/>
    <col min="7440" max="7440" width="11.42578125" style="1" bestFit="1" customWidth="1"/>
    <col min="7441" max="7441" width="0.42578125" style="1" customWidth="1"/>
    <col min="7442" max="7680" width="9.140625" style="1"/>
    <col min="7681" max="7681" width="8.140625" style="1" customWidth="1"/>
    <col min="7682" max="7682" width="36.5703125" style="1" customWidth="1"/>
    <col min="7683" max="7683" width="10" style="1" customWidth="1"/>
    <col min="7684" max="7684" width="5.7109375" style="1" bestFit="1" customWidth="1"/>
    <col min="7685" max="7685" width="10.28515625" style="1" bestFit="1" customWidth="1"/>
    <col min="7686" max="7686" width="13.28515625" style="1" bestFit="1" customWidth="1"/>
    <col min="7687" max="7687" width="10.140625" style="1" customWidth="1"/>
    <col min="7688" max="7688" width="10.7109375" style="1" bestFit="1" customWidth="1"/>
    <col min="7689" max="7689" width="13.5703125" style="1" customWidth="1"/>
    <col min="7690" max="7690" width="9.140625" style="1"/>
    <col min="7691" max="7691" width="6" style="1" bestFit="1" customWidth="1"/>
    <col min="7692" max="7692" width="9.85546875" style="1" bestFit="1" customWidth="1"/>
    <col min="7693" max="7693" width="9" style="1" customWidth="1"/>
    <col min="7694" max="7694" width="10" style="1" bestFit="1" customWidth="1"/>
    <col min="7695" max="7695" width="9.7109375" style="1" bestFit="1" customWidth="1"/>
    <col min="7696" max="7696" width="11.42578125" style="1" bestFit="1" customWidth="1"/>
    <col min="7697" max="7697" width="0.42578125" style="1" customWidth="1"/>
    <col min="7698" max="7936" width="9.140625" style="1"/>
    <col min="7937" max="7937" width="8.140625" style="1" customWidth="1"/>
    <col min="7938" max="7938" width="36.5703125" style="1" customWidth="1"/>
    <col min="7939" max="7939" width="10" style="1" customWidth="1"/>
    <col min="7940" max="7940" width="5.7109375" style="1" bestFit="1" customWidth="1"/>
    <col min="7941" max="7941" width="10.28515625" style="1" bestFit="1" customWidth="1"/>
    <col min="7942" max="7942" width="13.28515625" style="1" bestFit="1" customWidth="1"/>
    <col min="7943" max="7943" width="10.140625" style="1" customWidth="1"/>
    <col min="7944" max="7944" width="10.7109375" style="1" bestFit="1" customWidth="1"/>
    <col min="7945" max="7945" width="13.5703125" style="1" customWidth="1"/>
    <col min="7946" max="7946" width="9.140625" style="1"/>
    <col min="7947" max="7947" width="6" style="1" bestFit="1" customWidth="1"/>
    <col min="7948" max="7948" width="9.85546875" style="1" bestFit="1" customWidth="1"/>
    <col min="7949" max="7949" width="9" style="1" customWidth="1"/>
    <col min="7950" max="7950" width="10" style="1" bestFit="1" customWidth="1"/>
    <col min="7951" max="7951" width="9.7109375" style="1" bestFit="1" customWidth="1"/>
    <col min="7952" max="7952" width="11.42578125" style="1" bestFit="1" customWidth="1"/>
    <col min="7953" max="7953" width="0.42578125" style="1" customWidth="1"/>
    <col min="7954" max="8192" width="9.140625" style="1"/>
    <col min="8193" max="8193" width="8.140625" style="1" customWidth="1"/>
    <col min="8194" max="8194" width="36.5703125" style="1" customWidth="1"/>
    <col min="8195" max="8195" width="10" style="1" customWidth="1"/>
    <col min="8196" max="8196" width="5.7109375" style="1" bestFit="1" customWidth="1"/>
    <col min="8197" max="8197" width="10.28515625" style="1" bestFit="1" customWidth="1"/>
    <col min="8198" max="8198" width="13.28515625" style="1" bestFit="1" customWidth="1"/>
    <col min="8199" max="8199" width="10.140625" style="1" customWidth="1"/>
    <col min="8200" max="8200" width="10.7109375" style="1" bestFit="1" customWidth="1"/>
    <col min="8201" max="8201" width="13.5703125" style="1" customWidth="1"/>
    <col min="8202" max="8202" width="9.140625" style="1"/>
    <col min="8203" max="8203" width="6" style="1" bestFit="1" customWidth="1"/>
    <col min="8204" max="8204" width="9.85546875" style="1" bestFit="1" customWidth="1"/>
    <col min="8205" max="8205" width="9" style="1" customWidth="1"/>
    <col min="8206" max="8206" width="10" style="1" bestFit="1" customWidth="1"/>
    <col min="8207" max="8207" width="9.7109375" style="1" bestFit="1" customWidth="1"/>
    <col min="8208" max="8208" width="11.42578125" style="1" bestFit="1" customWidth="1"/>
    <col min="8209" max="8209" width="0.42578125" style="1" customWidth="1"/>
    <col min="8210" max="8448" width="9.140625" style="1"/>
    <col min="8449" max="8449" width="8.140625" style="1" customWidth="1"/>
    <col min="8450" max="8450" width="36.5703125" style="1" customWidth="1"/>
    <col min="8451" max="8451" width="10" style="1" customWidth="1"/>
    <col min="8452" max="8452" width="5.7109375" style="1" bestFit="1" customWidth="1"/>
    <col min="8453" max="8453" width="10.28515625" style="1" bestFit="1" customWidth="1"/>
    <col min="8454" max="8454" width="13.28515625" style="1" bestFit="1" customWidth="1"/>
    <col min="8455" max="8455" width="10.140625" style="1" customWidth="1"/>
    <col min="8456" max="8456" width="10.7109375" style="1" bestFit="1" customWidth="1"/>
    <col min="8457" max="8457" width="13.5703125" style="1" customWidth="1"/>
    <col min="8458" max="8458" width="9.140625" style="1"/>
    <col min="8459" max="8459" width="6" style="1" bestFit="1" customWidth="1"/>
    <col min="8460" max="8460" width="9.85546875" style="1" bestFit="1" customWidth="1"/>
    <col min="8461" max="8461" width="9" style="1" customWidth="1"/>
    <col min="8462" max="8462" width="10" style="1" bestFit="1" customWidth="1"/>
    <col min="8463" max="8463" width="9.7109375" style="1" bestFit="1" customWidth="1"/>
    <col min="8464" max="8464" width="11.42578125" style="1" bestFit="1" customWidth="1"/>
    <col min="8465" max="8465" width="0.42578125" style="1" customWidth="1"/>
    <col min="8466" max="8704" width="9.140625" style="1"/>
    <col min="8705" max="8705" width="8.140625" style="1" customWidth="1"/>
    <col min="8706" max="8706" width="36.5703125" style="1" customWidth="1"/>
    <col min="8707" max="8707" width="10" style="1" customWidth="1"/>
    <col min="8708" max="8708" width="5.7109375" style="1" bestFit="1" customWidth="1"/>
    <col min="8709" max="8709" width="10.28515625" style="1" bestFit="1" customWidth="1"/>
    <col min="8710" max="8710" width="13.28515625" style="1" bestFit="1" customWidth="1"/>
    <col min="8711" max="8711" width="10.140625" style="1" customWidth="1"/>
    <col min="8712" max="8712" width="10.7109375" style="1" bestFit="1" customWidth="1"/>
    <col min="8713" max="8713" width="13.5703125" style="1" customWidth="1"/>
    <col min="8714" max="8714" width="9.140625" style="1"/>
    <col min="8715" max="8715" width="6" style="1" bestFit="1" customWidth="1"/>
    <col min="8716" max="8716" width="9.85546875" style="1" bestFit="1" customWidth="1"/>
    <col min="8717" max="8717" width="9" style="1" customWidth="1"/>
    <col min="8718" max="8718" width="10" style="1" bestFit="1" customWidth="1"/>
    <col min="8719" max="8719" width="9.7109375" style="1" bestFit="1" customWidth="1"/>
    <col min="8720" max="8720" width="11.42578125" style="1" bestFit="1" customWidth="1"/>
    <col min="8721" max="8721" width="0.42578125" style="1" customWidth="1"/>
    <col min="8722" max="8960" width="9.140625" style="1"/>
    <col min="8961" max="8961" width="8.140625" style="1" customWidth="1"/>
    <col min="8962" max="8962" width="36.5703125" style="1" customWidth="1"/>
    <col min="8963" max="8963" width="10" style="1" customWidth="1"/>
    <col min="8964" max="8964" width="5.7109375" style="1" bestFit="1" customWidth="1"/>
    <col min="8965" max="8965" width="10.28515625" style="1" bestFit="1" customWidth="1"/>
    <col min="8966" max="8966" width="13.28515625" style="1" bestFit="1" customWidth="1"/>
    <col min="8967" max="8967" width="10.140625" style="1" customWidth="1"/>
    <col min="8968" max="8968" width="10.7109375" style="1" bestFit="1" customWidth="1"/>
    <col min="8969" max="8969" width="13.5703125" style="1" customWidth="1"/>
    <col min="8970" max="8970" width="9.140625" style="1"/>
    <col min="8971" max="8971" width="6" style="1" bestFit="1" customWidth="1"/>
    <col min="8972" max="8972" width="9.85546875" style="1" bestFit="1" customWidth="1"/>
    <col min="8973" max="8973" width="9" style="1" customWidth="1"/>
    <col min="8974" max="8974" width="10" style="1" bestFit="1" customWidth="1"/>
    <col min="8975" max="8975" width="9.7109375" style="1" bestFit="1" customWidth="1"/>
    <col min="8976" max="8976" width="11.42578125" style="1" bestFit="1" customWidth="1"/>
    <col min="8977" max="8977" width="0.42578125" style="1" customWidth="1"/>
    <col min="8978" max="9216" width="9.140625" style="1"/>
    <col min="9217" max="9217" width="8.140625" style="1" customWidth="1"/>
    <col min="9218" max="9218" width="36.5703125" style="1" customWidth="1"/>
    <col min="9219" max="9219" width="10" style="1" customWidth="1"/>
    <col min="9220" max="9220" width="5.7109375" style="1" bestFit="1" customWidth="1"/>
    <col min="9221" max="9221" width="10.28515625" style="1" bestFit="1" customWidth="1"/>
    <col min="9222" max="9222" width="13.28515625" style="1" bestFit="1" customWidth="1"/>
    <col min="9223" max="9223" width="10.140625" style="1" customWidth="1"/>
    <col min="9224" max="9224" width="10.7109375" style="1" bestFit="1" customWidth="1"/>
    <col min="9225" max="9225" width="13.5703125" style="1" customWidth="1"/>
    <col min="9226" max="9226" width="9.140625" style="1"/>
    <col min="9227" max="9227" width="6" style="1" bestFit="1" customWidth="1"/>
    <col min="9228" max="9228" width="9.85546875" style="1" bestFit="1" customWidth="1"/>
    <col min="9229" max="9229" width="9" style="1" customWidth="1"/>
    <col min="9230" max="9230" width="10" style="1" bestFit="1" customWidth="1"/>
    <col min="9231" max="9231" width="9.7109375" style="1" bestFit="1" customWidth="1"/>
    <col min="9232" max="9232" width="11.42578125" style="1" bestFit="1" customWidth="1"/>
    <col min="9233" max="9233" width="0.42578125" style="1" customWidth="1"/>
    <col min="9234" max="9472" width="9.140625" style="1"/>
    <col min="9473" max="9473" width="8.140625" style="1" customWidth="1"/>
    <col min="9474" max="9474" width="36.5703125" style="1" customWidth="1"/>
    <col min="9475" max="9475" width="10" style="1" customWidth="1"/>
    <col min="9476" max="9476" width="5.7109375" style="1" bestFit="1" customWidth="1"/>
    <col min="9477" max="9477" width="10.28515625" style="1" bestFit="1" customWidth="1"/>
    <col min="9478" max="9478" width="13.28515625" style="1" bestFit="1" customWidth="1"/>
    <col min="9479" max="9479" width="10.140625" style="1" customWidth="1"/>
    <col min="9480" max="9480" width="10.7109375" style="1" bestFit="1" customWidth="1"/>
    <col min="9481" max="9481" width="13.5703125" style="1" customWidth="1"/>
    <col min="9482" max="9482" width="9.140625" style="1"/>
    <col min="9483" max="9483" width="6" style="1" bestFit="1" customWidth="1"/>
    <col min="9484" max="9484" width="9.85546875" style="1" bestFit="1" customWidth="1"/>
    <col min="9485" max="9485" width="9" style="1" customWidth="1"/>
    <col min="9486" max="9486" width="10" style="1" bestFit="1" customWidth="1"/>
    <col min="9487" max="9487" width="9.7109375" style="1" bestFit="1" customWidth="1"/>
    <col min="9488" max="9488" width="11.42578125" style="1" bestFit="1" customWidth="1"/>
    <col min="9489" max="9489" width="0.42578125" style="1" customWidth="1"/>
    <col min="9490" max="9728" width="9.140625" style="1"/>
    <col min="9729" max="9729" width="8.140625" style="1" customWidth="1"/>
    <col min="9730" max="9730" width="36.5703125" style="1" customWidth="1"/>
    <col min="9731" max="9731" width="10" style="1" customWidth="1"/>
    <col min="9732" max="9732" width="5.7109375" style="1" bestFit="1" customWidth="1"/>
    <col min="9733" max="9733" width="10.28515625" style="1" bestFit="1" customWidth="1"/>
    <col min="9734" max="9734" width="13.28515625" style="1" bestFit="1" customWidth="1"/>
    <col min="9735" max="9735" width="10.140625" style="1" customWidth="1"/>
    <col min="9736" max="9736" width="10.7109375" style="1" bestFit="1" customWidth="1"/>
    <col min="9737" max="9737" width="13.5703125" style="1" customWidth="1"/>
    <col min="9738" max="9738" width="9.140625" style="1"/>
    <col min="9739" max="9739" width="6" style="1" bestFit="1" customWidth="1"/>
    <col min="9740" max="9740" width="9.85546875" style="1" bestFit="1" customWidth="1"/>
    <col min="9741" max="9741" width="9" style="1" customWidth="1"/>
    <col min="9742" max="9742" width="10" style="1" bestFit="1" customWidth="1"/>
    <col min="9743" max="9743" width="9.7109375" style="1" bestFit="1" customWidth="1"/>
    <col min="9744" max="9744" width="11.42578125" style="1" bestFit="1" customWidth="1"/>
    <col min="9745" max="9745" width="0.42578125" style="1" customWidth="1"/>
    <col min="9746" max="9984" width="9.140625" style="1"/>
    <col min="9985" max="9985" width="8.140625" style="1" customWidth="1"/>
    <col min="9986" max="9986" width="36.5703125" style="1" customWidth="1"/>
    <col min="9987" max="9987" width="10" style="1" customWidth="1"/>
    <col min="9988" max="9988" width="5.7109375" style="1" bestFit="1" customWidth="1"/>
    <col min="9989" max="9989" width="10.28515625" style="1" bestFit="1" customWidth="1"/>
    <col min="9990" max="9990" width="13.28515625" style="1" bestFit="1" customWidth="1"/>
    <col min="9991" max="9991" width="10.140625" style="1" customWidth="1"/>
    <col min="9992" max="9992" width="10.7109375" style="1" bestFit="1" customWidth="1"/>
    <col min="9993" max="9993" width="13.5703125" style="1" customWidth="1"/>
    <col min="9994" max="9994" width="9.140625" style="1"/>
    <col min="9995" max="9995" width="6" style="1" bestFit="1" customWidth="1"/>
    <col min="9996" max="9996" width="9.85546875" style="1" bestFit="1" customWidth="1"/>
    <col min="9997" max="9997" width="9" style="1" customWidth="1"/>
    <col min="9998" max="9998" width="10" style="1" bestFit="1" customWidth="1"/>
    <col min="9999" max="9999" width="9.7109375" style="1" bestFit="1" customWidth="1"/>
    <col min="10000" max="10000" width="11.42578125" style="1" bestFit="1" customWidth="1"/>
    <col min="10001" max="10001" width="0.42578125" style="1" customWidth="1"/>
    <col min="10002" max="10240" width="9.140625" style="1"/>
    <col min="10241" max="10241" width="8.140625" style="1" customWidth="1"/>
    <col min="10242" max="10242" width="36.5703125" style="1" customWidth="1"/>
    <col min="10243" max="10243" width="10" style="1" customWidth="1"/>
    <col min="10244" max="10244" width="5.7109375" style="1" bestFit="1" customWidth="1"/>
    <col min="10245" max="10245" width="10.28515625" style="1" bestFit="1" customWidth="1"/>
    <col min="10246" max="10246" width="13.28515625" style="1" bestFit="1" customWidth="1"/>
    <col min="10247" max="10247" width="10.140625" style="1" customWidth="1"/>
    <col min="10248" max="10248" width="10.7109375" style="1" bestFit="1" customWidth="1"/>
    <col min="10249" max="10249" width="13.5703125" style="1" customWidth="1"/>
    <col min="10250" max="10250" width="9.140625" style="1"/>
    <col min="10251" max="10251" width="6" style="1" bestFit="1" customWidth="1"/>
    <col min="10252" max="10252" width="9.85546875" style="1" bestFit="1" customWidth="1"/>
    <col min="10253" max="10253" width="9" style="1" customWidth="1"/>
    <col min="10254" max="10254" width="10" style="1" bestFit="1" customWidth="1"/>
    <col min="10255" max="10255" width="9.7109375" style="1" bestFit="1" customWidth="1"/>
    <col min="10256" max="10256" width="11.42578125" style="1" bestFit="1" customWidth="1"/>
    <col min="10257" max="10257" width="0.42578125" style="1" customWidth="1"/>
    <col min="10258" max="10496" width="9.140625" style="1"/>
    <col min="10497" max="10497" width="8.140625" style="1" customWidth="1"/>
    <col min="10498" max="10498" width="36.5703125" style="1" customWidth="1"/>
    <col min="10499" max="10499" width="10" style="1" customWidth="1"/>
    <col min="10500" max="10500" width="5.7109375" style="1" bestFit="1" customWidth="1"/>
    <col min="10501" max="10501" width="10.28515625" style="1" bestFit="1" customWidth="1"/>
    <col min="10502" max="10502" width="13.28515625" style="1" bestFit="1" customWidth="1"/>
    <col min="10503" max="10503" width="10.140625" style="1" customWidth="1"/>
    <col min="10504" max="10504" width="10.7109375" style="1" bestFit="1" customWidth="1"/>
    <col min="10505" max="10505" width="13.5703125" style="1" customWidth="1"/>
    <col min="10506" max="10506" width="9.140625" style="1"/>
    <col min="10507" max="10507" width="6" style="1" bestFit="1" customWidth="1"/>
    <col min="10508" max="10508" width="9.85546875" style="1" bestFit="1" customWidth="1"/>
    <col min="10509" max="10509" width="9" style="1" customWidth="1"/>
    <col min="10510" max="10510" width="10" style="1" bestFit="1" customWidth="1"/>
    <col min="10511" max="10511" width="9.7109375" style="1" bestFit="1" customWidth="1"/>
    <col min="10512" max="10512" width="11.42578125" style="1" bestFit="1" customWidth="1"/>
    <col min="10513" max="10513" width="0.42578125" style="1" customWidth="1"/>
    <col min="10514" max="10752" width="9.140625" style="1"/>
    <col min="10753" max="10753" width="8.140625" style="1" customWidth="1"/>
    <col min="10754" max="10754" width="36.5703125" style="1" customWidth="1"/>
    <col min="10755" max="10755" width="10" style="1" customWidth="1"/>
    <col min="10756" max="10756" width="5.7109375" style="1" bestFit="1" customWidth="1"/>
    <col min="10757" max="10757" width="10.28515625" style="1" bestFit="1" customWidth="1"/>
    <col min="10758" max="10758" width="13.28515625" style="1" bestFit="1" customWidth="1"/>
    <col min="10759" max="10759" width="10.140625" style="1" customWidth="1"/>
    <col min="10760" max="10760" width="10.7109375" style="1" bestFit="1" customWidth="1"/>
    <col min="10761" max="10761" width="13.5703125" style="1" customWidth="1"/>
    <col min="10762" max="10762" width="9.140625" style="1"/>
    <col min="10763" max="10763" width="6" style="1" bestFit="1" customWidth="1"/>
    <col min="10764" max="10764" width="9.85546875" style="1" bestFit="1" customWidth="1"/>
    <col min="10765" max="10765" width="9" style="1" customWidth="1"/>
    <col min="10766" max="10766" width="10" style="1" bestFit="1" customWidth="1"/>
    <col min="10767" max="10767" width="9.7109375" style="1" bestFit="1" customWidth="1"/>
    <col min="10768" max="10768" width="11.42578125" style="1" bestFit="1" customWidth="1"/>
    <col min="10769" max="10769" width="0.42578125" style="1" customWidth="1"/>
    <col min="10770" max="11008" width="9.140625" style="1"/>
    <col min="11009" max="11009" width="8.140625" style="1" customWidth="1"/>
    <col min="11010" max="11010" width="36.5703125" style="1" customWidth="1"/>
    <col min="11011" max="11011" width="10" style="1" customWidth="1"/>
    <col min="11012" max="11012" width="5.7109375" style="1" bestFit="1" customWidth="1"/>
    <col min="11013" max="11013" width="10.28515625" style="1" bestFit="1" customWidth="1"/>
    <col min="11014" max="11014" width="13.28515625" style="1" bestFit="1" customWidth="1"/>
    <col min="11015" max="11015" width="10.140625" style="1" customWidth="1"/>
    <col min="11016" max="11016" width="10.7109375" style="1" bestFit="1" customWidth="1"/>
    <col min="11017" max="11017" width="13.5703125" style="1" customWidth="1"/>
    <col min="11018" max="11018" width="9.140625" style="1"/>
    <col min="11019" max="11019" width="6" style="1" bestFit="1" customWidth="1"/>
    <col min="11020" max="11020" width="9.85546875" style="1" bestFit="1" customWidth="1"/>
    <col min="11021" max="11021" width="9" style="1" customWidth="1"/>
    <col min="11022" max="11022" width="10" style="1" bestFit="1" customWidth="1"/>
    <col min="11023" max="11023" width="9.7109375" style="1" bestFit="1" customWidth="1"/>
    <col min="11024" max="11024" width="11.42578125" style="1" bestFit="1" customWidth="1"/>
    <col min="11025" max="11025" width="0.42578125" style="1" customWidth="1"/>
    <col min="11026" max="11264" width="9.140625" style="1"/>
    <col min="11265" max="11265" width="8.140625" style="1" customWidth="1"/>
    <col min="11266" max="11266" width="36.5703125" style="1" customWidth="1"/>
    <col min="11267" max="11267" width="10" style="1" customWidth="1"/>
    <col min="11268" max="11268" width="5.7109375" style="1" bestFit="1" customWidth="1"/>
    <col min="11269" max="11269" width="10.28515625" style="1" bestFit="1" customWidth="1"/>
    <col min="11270" max="11270" width="13.28515625" style="1" bestFit="1" customWidth="1"/>
    <col min="11271" max="11271" width="10.140625" style="1" customWidth="1"/>
    <col min="11272" max="11272" width="10.7109375" style="1" bestFit="1" customWidth="1"/>
    <col min="11273" max="11273" width="13.5703125" style="1" customWidth="1"/>
    <col min="11274" max="11274" width="9.140625" style="1"/>
    <col min="11275" max="11275" width="6" style="1" bestFit="1" customWidth="1"/>
    <col min="11276" max="11276" width="9.85546875" style="1" bestFit="1" customWidth="1"/>
    <col min="11277" max="11277" width="9" style="1" customWidth="1"/>
    <col min="11278" max="11278" width="10" style="1" bestFit="1" customWidth="1"/>
    <col min="11279" max="11279" width="9.7109375" style="1" bestFit="1" customWidth="1"/>
    <col min="11280" max="11280" width="11.42578125" style="1" bestFit="1" customWidth="1"/>
    <col min="11281" max="11281" width="0.42578125" style="1" customWidth="1"/>
    <col min="11282" max="11520" width="9.140625" style="1"/>
    <col min="11521" max="11521" width="8.140625" style="1" customWidth="1"/>
    <col min="11522" max="11522" width="36.5703125" style="1" customWidth="1"/>
    <col min="11523" max="11523" width="10" style="1" customWidth="1"/>
    <col min="11524" max="11524" width="5.7109375" style="1" bestFit="1" customWidth="1"/>
    <col min="11525" max="11525" width="10.28515625" style="1" bestFit="1" customWidth="1"/>
    <col min="11526" max="11526" width="13.28515625" style="1" bestFit="1" customWidth="1"/>
    <col min="11527" max="11527" width="10.140625" style="1" customWidth="1"/>
    <col min="11528" max="11528" width="10.7109375" style="1" bestFit="1" customWidth="1"/>
    <col min="11529" max="11529" width="13.5703125" style="1" customWidth="1"/>
    <col min="11530" max="11530" width="9.140625" style="1"/>
    <col min="11531" max="11531" width="6" style="1" bestFit="1" customWidth="1"/>
    <col min="11532" max="11532" width="9.85546875" style="1" bestFit="1" customWidth="1"/>
    <col min="11533" max="11533" width="9" style="1" customWidth="1"/>
    <col min="11534" max="11534" width="10" style="1" bestFit="1" customWidth="1"/>
    <col min="11535" max="11535" width="9.7109375" style="1" bestFit="1" customWidth="1"/>
    <col min="11536" max="11536" width="11.42578125" style="1" bestFit="1" customWidth="1"/>
    <col min="11537" max="11537" width="0.42578125" style="1" customWidth="1"/>
    <col min="11538" max="11776" width="9.140625" style="1"/>
    <col min="11777" max="11777" width="8.140625" style="1" customWidth="1"/>
    <col min="11778" max="11778" width="36.5703125" style="1" customWidth="1"/>
    <col min="11779" max="11779" width="10" style="1" customWidth="1"/>
    <col min="11780" max="11780" width="5.7109375" style="1" bestFit="1" customWidth="1"/>
    <col min="11781" max="11781" width="10.28515625" style="1" bestFit="1" customWidth="1"/>
    <col min="11782" max="11782" width="13.28515625" style="1" bestFit="1" customWidth="1"/>
    <col min="11783" max="11783" width="10.140625" style="1" customWidth="1"/>
    <col min="11784" max="11784" width="10.7109375" style="1" bestFit="1" customWidth="1"/>
    <col min="11785" max="11785" width="13.5703125" style="1" customWidth="1"/>
    <col min="11786" max="11786" width="9.140625" style="1"/>
    <col min="11787" max="11787" width="6" style="1" bestFit="1" customWidth="1"/>
    <col min="11788" max="11788" width="9.85546875" style="1" bestFit="1" customWidth="1"/>
    <col min="11789" max="11789" width="9" style="1" customWidth="1"/>
    <col min="11790" max="11790" width="10" style="1" bestFit="1" customWidth="1"/>
    <col min="11791" max="11791" width="9.7109375" style="1" bestFit="1" customWidth="1"/>
    <col min="11792" max="11792" width="11.42578125" style="1" bestFit="1" customWidth="1"/>
    <col min="11793" max="11793" width="0.42578125" style="1" customWidth="1"/>
    <col min="11794" max="12032" width="9.140625" style="1"/>
    <col min="12033" max="12033" width="8.140625" style="1" customWidth="1"/>
    <col min="12034" max="12034" width="36.5703125" style="1" customWidth="1"/>
    <col min="12035" max="12035" width="10" style="1" customWidth="1"/>
    <col min="12036" max="12036" width="5.7109375" style="1" bestFit="1" customWidth="1"/>
    <col min="12037" max="12037" width="10.28515625" style="1" bestFit="1" customWidth="1"/>
    <col min="12038" max="12038" width="13.28515625" style="1" bestFit="1" customWidth="1"/>
    <col min="12039" max="12039" width="10.140625" style="1" customWidth="1"/>
    <col min="12040" max="12040" width="10.7109375" style="1" bestFit="1" customWidth="1"/>
    <col min="12041" max="12041" width="13.5703125" style="1" customWidth="1"/>
    <col min="12042" max="12042" width="9.140625" style="1"/>
    <col min="12043" max="12043" width="6" style="1" bestFit="1" customWidth="1"/>
    <col min="12044" max="12044" width="9.85546875" style="1" bestFit="1" customWidth="1"/>
    <col min="12045" max="12045" width="9" style="1" customWidth="1"/>
    <col min="12046" max="12046" width="10" style="1" bestFit="1" customWidth="1"/>
    <col min="12047" max="12047" width="9.7109375" style="1" bestFit="1" customWidth="1"/>
    <col min="12048" max="12048" width="11.42578125" style="1" bestFit="1" customWidth="1"/>
    <col min="12049" max="12049" width="0.42578125" style="1" customWidth="1"/>
    <col min="12050" max="12288" width="9.140625" style="1"/>
    <col min="12289" max="12289" width="8.140625" style="1" customWidth="1"/>
    <col min="12290" max="12290" width="36.5703125" style="1" customWidth="1"/>
    <col min="12291" max="12291" width="10" style="1" customWidth="1"/>
    <col min="12292" max="12292" width="5.7109375" style="1" bestFit="1" customWidth="1"/>
    <col min="12293" max="12293" width="10.28515625" style="1" bestFit="1" customWidth="1"/>
    <col min="12294" max="12294" width="13.28515625" style="1" bestFit="1" customWidth="1"/>
    <col min="12295" max="12295" width="10.140625" style="1" customWidth="1"/>
    <col min="12296" max="12296" width="10.7109375" style="1" bestFit="1" customWidth="1"/>
    <col min="12297" max="12297" width="13.5703125" style="1" customWidth="1"/>
    <col min="12298" max="12298" width="9.140625" style="1"/>
    <col min="12299" max="12299" width="6" style="1" bestFit="1" customWidth="1"/>
    <col min="12300" max="12300" width="9.85546875" style="1" bestFit="1" customWidth="1"/>
    <col min="12301" max="12301" width="9" style="1" customWidth="1"/>
    <col min="12302" max="12302" width="10" style="1" bestFit="1" customWidth="1"/>
    <col min="12303" max="12303" width="9.7109375" style="1" bestFit="1" customWidth="1"/>
    <col min="12304" max="12304" width="11.42578125" style="1" bestFit="1" customWidth="1"/>
    <col min="12305" max="12305" width="0.42578125" style="1" customWidth="1"/>
    <col min="12306" max="12544" width="9.140625" style="1"/>
    <col min="12545" max="12545" width="8.140625" style="1" customWidth="1"/>
    <col min="12546" max="12546" width="36.5703125" style="1" customWidth="1"/>
    <col min="12547" max="12547" width="10" style="1" customWidth="1"/>
    <col min="12548" max="12548" width="5.7109375" style="1" bestFit="1" customWidth="1"/>
    <col min="12549" max="12549" width="10.28515625" style="1" bestFit="1" customWidth="1"/>
    <col min="12550" max="12550" width="13.28515625" style="1" bestFit="1" customWidth="1"/>
    <col min="12551" max="12551" width="10.140625" style="1" customWidth="1"/>
    <col min="12552" max="12552" width="10.7109375" style="1" bestFit="1" customWidth="1"/>
    <col min="12553" max="12553" width="13.5703125" style="1" customWidth="1"/>
    <col min="12554" max="12554" width="9.140625" style="1"/>
    <col min="12555" max="12555" width="6" style="1" bestFit="1" customWidth="1"/>
    <col min="12556" max="12556" width="9.85546875" style="1" bestFit="1" customWidth="1"/>
    <col min="12557" max="12557" width="9" style="1" customWidth="1"/>
    <col min="12558" max="12558" width="10" style="1" bestFit="1" customWidth="1"/>
    <col min="12559" max="12559" width="9.7109375" style="1" bestFit="1" customWidth="1"/>
    <col min="12560" max="12560" width="11.42578125" style="1" bestFit="1" customWidth="1"/>
    <col min="12561" max="12561" width="0.42578125" style="1" customWidth="1"/>
    <col min="12562" max="12800" width="9.140625" style="1"/>
    <col min="12801" max="12801" width="8.140625" style="1" customWidth="1"/>
    <col min="12802" max="12802" width="36.5703125" style="1" customWidth="1"/>
    <col min="12803" max="12803" width="10" style="1" customWidth="1"/>
    <col min="12804" max="12804" width="5.7109375" style="1" bestFit="1" customWidth="1"/>
    <col min="12805" max="12805" width="10.28515625" style="1" bestFit="1" customWidth="1"/>
    <col min="12806" max="12806" width="13.28515625" style="1" bestFit="1" customWidth="1"/>
    <col min="12807" max="12807" width="10.140625" style="1" customWidth="1"/>
    <col min="12808" max="12808" width="10.7109375" style="1" bestFit="1" customWidth="1"/>
    <col min="12809" max="12809" width="13.5703125" style="1" customWidth="1"/>
    <col min="12810" max="12810" width="9.140625" style="1"/>
    <col min="12811" max="12811" width="6" style="1" bestFit="1" customWidth="1"/>
    <col min="12812" max="12812" width="9.85546875" style="1" bestFit="1" customWidth="1"/>
    <col min="12813" max="12813" width="9" style="1" customWidth="1"/>
    <col min="12814" max="12814" width="10" style="1" bestFit="1" customWidth="1"/>
    <col min="12815" max="12815" width="9.7109375" style="1" bestFit="1" customWidth="1"/>
    <col min="12816" max="12816" width="11.42578125" style="1" bestFit="1" customWidth="1"/>
    <col min="12817" max="12817" width="0.42578125" style="1" customWidth="1"/>
    <col min="12818" max="13056" width="9.140625" style="1"/>
    <col min="13057" max="13057" width="8.140625" style="1" customWidth="1"/>
    <col min="13058" max="13058" width="36.5703125" style="1" customWidth="1"/>
    <col min="13059" max="13059" width="10" style="1" customWidth="1"/>
    <col min="13060" max="13060" width="5.7109375" style="1" bestFit="1" customWidth="1"/>
    <col min="13061" max="13061" width="10.28515625" style="1" bestFit="1" customWidth="1"/>
    <col min="13062" max="13062" width="13.28515625" style="1" bestFit="1" customWidth="1"/>
    <col min="13063" max="13063" width="10.140625" style="1" customWidth="1"/>
    <col min="13064" max="13064" width="10.7109375" style="1" bestFit="1" customWidth="1"/>
    <col min="13065" max="13065" width="13.5703125" style="1" customWidth="1"/>
    <col min="13066" max="13066" width="9.140625" style="1"/>
    <col min="13067" max="13067" width="6" style="1" bestFit="1" customWidth="1"/>
    <col min="13068" max="13068" width="9.85546875" style="1" bestFit="1" customWidth="1"/>
    <col min="13069" max="13069" width="9" style="1" customWidth="1"/>
    <col min="13070" max="13070" width="10" style="1" bestFit="1" customWidth="1"/>
    <col min="13071" max="13071" width="9.7109375" style="1" bestFit="1" customWidth="1"/>
    <col min="13072" max="13072" width="11.42578125" style="1" bestFit="1" customWidth="1"/>
    <col min="13073" max="13073" width="0.42578125" style="1" customWidth="1"/>
    <col min="13074" max="13312" width="9.140625" style="1"/>
    <col min="13313" max="13313" width="8.140625" style="1" customWidth="1"/>
    <col min="13314" max="13314" width="36.5703125" style="1" customWidth="1"/>
    <col min="13315" max="13315" width="10" style="1" customWidth="1"/>
    <col min="13316" max="13316" width="5.7109375" style="1" bestFit="1" customWidth="1"/>
    <col min="13317" max="13317" width="10.28515625" style="1" bestFit="1" customWidth="1"/>
    <col min="13318" max="13318" width="13.28515625" style="1" bestFit="1" customWidth="1"/>
    <col min="13319" max="13319" width="10.140625" style="1" customWidth="1"/>
    <col min="13320" max="13320" width="10.7109375" style="1" bestFit="1" customWidth="1"/>
    <col min="13321" max="13321" width="13.5703125" style="1" customWidth="1"/>
    <col min="13322" max="13322" width="9.140625" style="1"/>
    <col min="13323" max="13323" width="6" style="1" bestFit="1" customWidth="1"/>
    <col min="13324" max="13324" width="9.85546875" style="1" bestFit="1" customWidth="1"/>
    <col min="13325" max="13325" width="9" style="1" customWidth="1"/>
    <col min="13326" max="13326" width="10" style="1" bestFit="1" customWidth="1"/>
    <col min="13327" max="13327" width="9.7109375" style="1" bestFit="1" customWidth="1"/>
    <col min="13328" max="13328" width="11.42578125" style="1" bestFit="1" customWidth="1"/>
    <col min="13329" max="13329" width="0.42578125" style="1" customWidth="1"/>
    <col min="13330" max="13568" width="9.140625" style="1"/>
    <col min="13569" max="13569" width="8.140625" style="1" customWidth="1"/>
    <col min="13570" max="13570" width="36.5703125" style="1" customWidth="1"/>
    <col min="13571" max="13571" width="10" style="1" customWidth="1"/>
    <col min="13572" max="13572" width="5.7109375" style="1" bestFit="1" customWidth="1"/>
    <col min="13573" max="13573" width="10.28515625" style="1" bestFit="1" customWidth="1"/>
    <col min="13574" max="13574" width="13.28515625" style="1" bestFit="1" customWidth="1"/>
    <col min="13575" max="13575" width="10.140625" style="1" customWidth="1"/>
    <col min="13576" max="13576" width="10.7109375" style="1" bestFit="1" customWidth="1"/>
    <col min="13577" max="13577" width="13.5703125" style="1" customWidth="1"/>
    <col min="13578" max="13578" width="9.140625" style="1"/>
    <col min="13579" max="13579" width="6" style="1" bestFit="1" customWidth="1"/>
    <col min="13580" max="13580" width="9.85546875" style="1" bestFit="1" customWidth="1"/>
    <col min="13581" max="13581" width="9" style="1" customWidth="1"/>
    <col min="13582" max="13582" width="10" style="1" bestFit="1" customWidth="1"/>
    <col min="13583" max="13583" width="9.7109375" style="1" bestFit="1" customWidth="1"/>
    <col min="13584" max="13584" width="11.42578125" style="1" bestFit="1" customWidth="1"/>
    <col min="13585" max="13585" width="0.42578125" style="1" customWidth="1"/>
    <col min="13586" max="13824" width="9.140625" style="1"/>
    <col min="13825" max="13825" width="8.140625" style="1" customWidth="1"/>
    <col min="13826" max="13826" width="36.5703125" style="1" customWidth="1"/>
    <col min="13827" max="13827" width="10" style="1" customWidth="1"/>
    <col min="13828" max="13828" width="5.7109375" style="1" bestFit="1" customWidth="1"/>
    <col min="13829" max="13829" width="10.28515625" style="1" bestFit="1" customWidth="1"/>
    <col min="13830" max="13830" width="13.28515625" style="1" bestFit="1" customWidth="1"/>
    <col min="13831" max="13831" width="10.140625" style="1" customWidth="1"/>
    <col min="13832" max="13832" width="10.7109375" style="1" bestFit="1" customWidth="1"/>
    <col min="13833" max="13833" width="13.5703125" style="1" customWidth="1"/>
    <col min="13834" max="13834" width="9.140625" style="1"/>
    <col min="13835" max="13835" width="6" style="1" bestFit="1" customWidth="1"/>
    <col min="13836" max="13836" width="9.85546875" style="1" bestFit="1" customWidth="1"/>
    <col min="13837" max="13837" width="9" style="1" customWidth="1"/>
    <col min="13838" max="13838" width="10" style="1" bestFit="1" customWidth="1"/>
    <col min="13839" max="13839" width="9.7109375" style="1" bestFit="1" customWidth="1"/>
    <col min="13840" max="13840" width="11.42578125" style="1" bestFit="1" customWidth="1"/>
    <col min="13841" max="13841" width="0.42578125" style="1" customWidth="1"/>
    <col min="13842" max="14080" width="9.140625" style="1"/>
    <col min="14081" max="14081" width="8.140625" style="1" customWidth="1"/>
    <col min="14082" max="14082" width="36.5703125" style="1" customWidth="1"/>
    <col min="14083" max="14083" width="10" style="1" customWidth="1"/>
    <col min="14084" max="14084" width="5.7109375" style="1" bestFit="1" customWidth="1"/>
    <col min="14085" max="14085" width="10.28515625" style="1" bestFit="1" customWidth="1"/>
    <col min="14086" max="14086" width="13.28515625" style="1" bestFit="1" customWidth="1"/>
    <col min="14087" max="14087" width="10.140625" style="1" customWidth="1"/>
    <col min="14088" max="14088" width="10.7109375" style="1" bestFit="1" customWidth="1"/>
    <col min="14089" max="14089" width="13.5703125" style="1" customWidth="1"/>
    <col min="14090" max="14090" width="9.140625" style="1"/>
    <col min="14091" max="14091" width="6" style="1" bestFit="1" customWidth="1"/>
    <col min="14092" max="14092" width="9.85546875" style="1" bestFit="1" customWidth="1"/>
    <col min="14093" max="14093" width="9" style="1" customWidth="1"/>
    <col min="14094" max="14094" width="10" style="1" bestFit="1" customWidth="1"/>
    <col min="14095" max="14095" width="9.7109375" style="1" bestFit="1" customWidth="1"/>
    <col min="14096" max="14096" width="11.42578125" style="1" bestFit="1" customWidth="1"/>
    <col min="14097" max="14097" width="0.42578125" style="1" customWidth="1"/>
    <col min="14098" max="14336" width="9.140625" style="1"/>
    <col min="14337" max="14337" width="8.140625" style="1" customWidth="1"/>
    <col min="14338" max="14338" width="36.5703125" style="1" customWidth="1"/>
    <col min="14339" max="14339" width="10" style="1" customWidth="1"/>
    <col min="14340" max="14340" width="5.7109375" style="1" bestFit="1" customWidth="1"/>
    <col min="14341" max="14341" width="10.28515625" style="1" bestFit="1" customWidth="1"/>
    <col min="14342" max="14342" width="13.28515625" style="1" bestFit="1" customWidth="1"/>
    <col min="14343" max="14343" width="10.140625" style="1" customWidth="1"/>
    <col min="14344" max="14344" width="10.7109375" style="1" bestFit="1" customWidth="1"/>
    <col min="14345" max="14345" width="13.5703125" style="1" customWidth="1"/>
    <col min="14346" max="14346" width="9.140625" style="1"/>
    <col min="14347" max="14347" width="6" style="1" bestFit="1" customWidth="1"/>
    <col min="14348" max="14348" width="9.85546875" style="1" bestFit="1" customWidth="1"/>
    <col min="14349" max="14349" width="9" style="1" customWidth="1"/>
    <col min="14350" max="14350" width="10" style="1" bestFit="1" customWidth="1"/>
    <col min="14351" max="14351" width="9.7109375" style="1" bestFit="1" customWidth="1"/>
    <col min="14352" max="14352" width="11.42578125" style="1" bestFit="1" customWidth="1"/>
    <col min="14353" max="14353" width="0.42578125" style="1" customWidth="1"/>
    <col min="14354" max="14592" width="9.140625" style="1"/>
    <col min="14593" max="14593" width="8.140625" style="1" customWidth="1"/>
    <col min="14594" max="14594" width="36.5703125" style="1" customWidth="1"/>
    <col min="14595" max="14595" width="10" style="1" customWidth="1"/>
    <col min="14596" max="14596" width="5.7109375" style="1" bestFit="1" customWidth="1"/>
    <col min="14597" max="14597" width="10.28515625" style="1" bestFit="1" customWidth="1"/>
    <col min="14598" max="14598" width="13.28515625" style="1" bestFit="1" customWidth="1"/>
    <col min="14599" max="14599" width="10.140625" style="1" customWidth="1"/>
    <col min="14600" max="14600" width="10.7109375" style="1" bestFit="1" customWidth="1"/>
    <col min="14601" max="14601" width="13.5703125" style="1" customWidth="1"/>
    <col min="14602" max="14602" width="9.140625" style="1"/>
    <col min="14603" max="14603" width="6" style="1" bestFit="1" customWidth="1"/>
    <col min="14604" max="14604" width="9.85546875" style="1" bestFit="1" customWidth="1"/>
    <col min="14605" max="14605" width="9" style="1" customWidth="1"/>
    <col min="14606" max="14606" width="10" style="1" bestFit="1" customWidth="1"/>
    <col min="14607" max="14607" width="9.7109375" style="1" bestFit="1" customWidth="1"/>
    <col min="14608" max="14608" width="11.42578125" style="1" bestFit="1" customWidth="1"/>
    <col min="14609" max="14609" width="0.42578125" style="1" customWidth="1"/>
    <col min="14610" max="14848" width="9.140625" style="1"/>
    <col min="14849" max="14849" width="8.140625" style="1" customWidth="1"/>
    <col min="14850" max="14850" width="36.5703125" style="1" customWidth="1"/>
    <col min="14851" max="14851" width="10" style="1" customWidth="1"/>
    <col min="14852" max="14852" width="5.7109375" style="1" bestFit="1" customWidth="1"/>
    <col min="14853" max="14853" width="10.28515625" style="1" bestFit="1" customWidth="1"/>
    <col min="14854" max="14854" width="13.28515625" style="1" bestFit="1" customWidth="1"/>
    <col min="14855" max="14855" width="10.140625" style="1" customWidth="1"/>
    <col min="14856" max="14856" width="10.7109375" style="1" bestFit="1" customWidth="1"/>
    <col min="14857" max="14857" width="13.5703125" style="1" customWidth="1"/>
    <col min="14858" max="14858" width="9.140625" style="1"/>
    <col min="14859" max="14859" width="6" style="1" bestFit="1" customWidth="1"/>
    <col min="14860" max="14860" width="9.85546875" style="1" bestFit="1" customWidth="1"/>
    <col min="14861" max="14861" width="9" style="1" customWidth="1"/>
    <col min="14862" max="14862" width="10" style="1" bestFit="1" customWidth="1"/>
    <col min="14863" max="14863" width="9.7109375" style="1" bestFit="1" customWidth="1"/>
    <col min="14864" max="14864" width="11.42578125" style="1" bestFit="1" customWidth="1"/>
    <col min="14865" max="14865" width="0.42578125" style="1" customWidth="1"/>
    <col min="14866" max="15104" width="9.140625" style="1"/>
    <col min="15105" max="15105" width="8.140625" style="1" customWidth="1"/>
    <col min="15106" max="15106" width="36.5703125" style="1" customWidth="1"/>
    <col min="15107" max="15107" width="10" style="1" customWidth="1"/>
    <col min="15108" max="15108" width="5.7109375" style="1" bestFit="1" customWidth="1"/>
    <col min="15109" max="15109" width="10.28515625" style="1" bestFit="1" customWidth="1"/>
    <col min="15110" max="15110" width="13.28515625" style="1" bestFit="1" customWidth="1"/>
    <col min="15111" max="15111" width="10.140625" style="1" customWidth="1"/>
    <col min="15112" max="15112" width="10.7109375" style="1" bestFit="1" customWidth="1"/>
    <col min="15113" max="15113" width="13.5703125" style="1" customWidth="1"/>
    <col min="15114" max="15114" width="9.140625" style="1"/>
    <col min="15115" max="15115" width="6" style="1" bestFit="1" customWidth="1"/>
    <col min="15116" max="15116" width="9.85546875" style="1" bestFit="1" customWidth="1"/>
    <col min="15117" max="15117" width="9" style="1" customWidth="1"/>
    <col min="15118" max="15118" width="10" style="1" bestFit="1" customWidth="1"/>
    <col min="15119" max="15119" width="9.7109375" style="1" bestFit="1" customWidth="1"/>
    <col min="15120" max="15120" width="11.42578125" style="1" bestFit="1" customWidth="1"/>
    <col min="15121" max="15121" width="0.42578125" style="1" customWidth="1"/>
    <col min="15122" max="15360" width="9.140625" style="1"/>
    <col min="15361" max="15361" width="8.140625" style="1" customWidth="1"/>
    <col min="15362" max="15362" width="36.5703125" style="1" customWidth="1"/>
    <col min="15363" max="15363" width="10" style="1" customWidth="1"/>
    <col min="15364" max="15364" width="5.7109375" style="1" bestFit="1" customWidth="1"/>
    <col min="15365" max="15365" width="10.28515625" style="1" bestFit="1" customWidth="1"/>
    <col min="15366" max="15366" width="13.28515625" style="1" bestFit="1" customWidth="1"/>
    <col min="15367" max="15367" width="10.140625" style="1" customWidth="1"/>
    <col min="15368" max="15368" width="10.7109375" style="1" bestFit="1" customWidth="1"/>
    <col min="15369" max="15369" width="13.5703125" style="1" customWidth="1"/>
    <col min="15370" max="15370" width="9.140625" style="1"/>
    <col min="15371" max="15371" width="6" style="1" bestFit="1" customWidth="1"/>
    <col min="15372" max="15372" width="9.85546875" style="1" bestFit="1" customWidth="1"/>
    <col min="15373" max="15373" width="9" style="1" customWidth="1"/>
    <col min="15374" max="15374" width="10" style="1" bestFit="1" customWidth="1"/>
    <col min="15375" max="15375" width="9.7109375" style="1" bestFit="1" customWidth="1"/>
    <col min="15376" max="15376" width="11.42578125" style="1" bestFit="1" customWidth="1"/>
    <col min="15377" max="15377" width="0.42578125" style="1" customWidth="1"/>
    <col min="15378" max="15616" width="9.140625" style="1"/>
    <col min="15617" max="15617" width="8.140625" style="1" customWidth="1"/>
    <col min="15618" max="15618" width="36.5703125" style="1" customWidth="1"/>
    <col min="15619" max="15619" width="10" style="1" customWidth="1"/>
    <col min="15620" max="15620" width="5.7109375" style="1" bestFit="1" customWidth="1"/>
    <col min="15621" max="15621" width="10.28515625" style="1" bestFit="1" customWidth="1"/>
    <col min="15622" max="15622" width="13.28515625" style="1" bestFit="1" customWidth="1"/>
    <col min="15623" max="15623" width="10.140625" style="1" customWidth="1"/>
    <col min="15624" max="15624" width="10.7109375" style="1" bestFit="1" customWidth="1"/>
    <col min="15625" max="15625" width="13.5703125" style="1" customWidth="1"/>
    <col min="15626" max="15626" width="9.140625" style="1"/>
    <col min="15627" max="15627" width="6" style="1" bestFit="1" customWidth="1"/>
    <col min="15628" max="15628" width="9.85546875" style="1" bestFit="1" customWidth="1"/>
    <col min="15629" max="15629" width="9" style="1" customWidth="1"/>
    <col min="15630" max="15630" width="10" style="1" bestFit="1" customWidth="1"/>
    <col min="15631" max="15631" width="9.7109375" style="1" bestFit="1" customWidth="1"/>
    <col min="15632" max="15632" width="11.42578125" style="1" bestFit="1" customWidth="1"/>
    <col min="15633" max="15633" width="0.42578125" style="1" customWidth="1"/>
    <col min="15634" max="15872" width="9.140625" style="1"/>
    <col min="15873" max="15873" width="8.140625" style="1" customWidth="1"/>
    <col min="15874" max="15874" width="36.5703125" style="1" customWidth="1"/>
    <col min="15875" max="15875" width="10" style="1" customWidth="1"/>
    <col min="15876" max="15876" width="5.7109375" style="1" bestFit="1" customWidth="1"/>
    <col min="15877" max="15877" width="10.28515625" style="1" bestFit="1" customWidth="1"/>
    <col min="15878" max="15878" width="13.28515625" style="1" bestFit="1" customWidth="1"/>
    <col min="15879" max="15879" width="10.140625" style="1" customWidth="1"/>
    <col min="15880" max="15880" width="10.7109375" style="1" bestFit="1" customWidth="1"/>
    <col min="15881" max="15881" width="13.5703125" style="1" customWidth="1"/>
    <col min="15882" max="15882" width="9.140625" style="1"/>
    <col min="15883" max="15883" width="6" style="1" bestFit="1" customWidth="1"/>
    <col min="15884" max="15884" width="9.85546875" style="1" bestFit="1" customWidth="1"/>
    <col min="15885" max="15885" width="9" style="1" customWidth="1"/>
    <col min="15886" max="15886" width="10" style="1" bestFit="1" customWidth="1"/>
    <col min="15887" max="15887" width="9.7109375" style="1" bestFit="1" customWidth="1"/>
    <col min="15888" max="15888" width="11.42578125" style="1" bestFit="1" customWidth="1"/>
    <col min="15889" max="15889" width="0.42578125" style="1" customWidth="1"/>
    <col min="15890" max="16128" width="9.140625" style="1"/>
    <col min="16129" max="16129" width="8.140625" style="1" customWidth="1"/>
    <col min="16130" max="16130" width="36.5703125" style="1" customWidth="1"/>
    <col min="16131" max="16131" width="10" style="1" customWidth="1"/>
    <col min="16132" max="16132" width="5.7109375" style="1" bestFit="1" customWidth="1"/>
    <col min="16133" max="16133" width="10.28515625" style="1" bestFit="1" customWidth="1"/>
    <col min="16134" max="16134" width="13.28515625" style="1" bestFit="1" customWidth="1"/>
    <col min="16135" max="16135" width="10.140625" style="1" customWidth="1"/>
    <col min="16136" max="16136" width="10.7109375" style="1" bestFit="1" customWidth="1"/>
    <col min="16137" max="16137" width="13.5703125" style="1" customWidth="1"/>
    <col min="16138" max="16138" width="9.140625" style="1"/>
    <col min="16139" max="16139" width="6" style="1" bestFit="1" customWidth="1"/>
    <col min="16140" max="16140" width="9.85546875" style="1" bestFit="1" customWidth="1"/>
    <col min="16141" max="16141" width="9" style="1" customWidth="1"/>
    <col min="16142" max="16142" width="10" style="1" bestFit="1" customWidth="1"/>
    <col min="16143" max="16143" width="9.7109375" style="1" bestFit="1" customWidth="1"/>
    <col min="16144" max="16144" width="11.42578125" style="1" bestFit="1" customWidth="1"/>
    <col min="16145" max="16145" width="0.42578125" style="1" customWidth="1"/>
    <col min="16146" max="16384" width="9.140625" style="1"/>
  </cols>
  <sheetData>
    <row r="1" spans="1:20" x14ac:dyDescent="0.25">
      <c r="B1" s="28"/>
      <c r="C1" s="29"/>
      <c r="D1" s="29"/>
      <c r="E1" s="28"/>
    </row>
    <row r="2" spans="1:20" ht="23.25" x14ac:dyDescent="0.25">
      <c r="B2" s="1"/>
      <c r="C2" s="13" t="str">
        <f>ID!B26</f>
        <v>D.1.2.6.</v>
      </c>
      <c r="D2" s="13" t="str">
        <f>ID!C26</f>
        <v>Specifikace a výkaz materiálu (PS02)</v>
      </c>
      <c r="F2" s="2"/>
      <c r="G2" s="14"/>
      <c r="J2" s="15"/>
      <c r="K2" s="16"/>
      <c r="L2" s="14"/>
      <c r="Q2" s="2"/>
      <c r="R2" s="17"/>
      <c r="S2" s="2"/>
      <c r="T2" s="17"/>
    </row>
    <row r="3" spans="1:20" s="19" customFormat="1" ht="15.75" x14ac:dyDescent="0.25">
      <c r="B3" s="20" t="s">
        <v>16</v>
      </c>
      <c r="C3" s="21" t="str">
        <f>ID!B3</f>
        <v>VD Obříství, oprava vzpěrných vrat, stavítek obtoků a provizorního hrazení PK</v>
      </c>
      <c r="D3" s="21"/>
      <c r="E3" s="22"/>
      <c r="F3" s="20"/>
      <c r="G3" s="23"/>
      <c r="H3" s="23"/>
      <c r="I3" s="23"/>
      <c r="J3" s="24"/>
      <c r="K3" s="20"/>
      <c r="L3" s="22"/>
      <c r="M3" s="22"/>
      <c r="N3" s="22"/>
      <c r="O3" s="22"/>
      <c r="P3" s="22"/>
      <c r="Q3" s="25"/>
      <c r="R3" s="26" t="s">
        <v>1</v>
      </c>
      <c r="S3" s="25"/>
      <c r="T3" s="26" t="s">
        <v>1</v>
      </c>
    </row>
    <row r="4" spans="1:20" x14ac:dyDescent="0.25">
      <c r="B4" s="28"/>
      <c r="C4" s="29"/>
      <c r="D4" s="29"/>
      <c r="E4" s="28"/>
    </row>
    <row r="5" spans="1:20" ht="18.75" x14ac:dyDescent="0.25">
      <c r="B5" s="123" t="str">
        <f>ID!B12</f>
        <v>PS2</v>
      </c>
      <c r="C5" s="124" t="str">
        <f>ID!C12</f>
        <v>Oprava vzpěrných vrat</v>
      </c>
      <c r="D5" s="29"/>
      <c r="E5" s="28"/>
    </row>
    <row r="6" spans="1:20" s="19" customFormat="1" ht="16.5" thickBot="1" x14ac:dyDescent="0.3">
      <c r="B6" s="21" t="s">
        <v>1</v>
      </c>
      <c r="C6" s="21" t="s">
        <v>1</v>
      </c>
      <c r="D6" s="21"/>
      <c r="E6" s="22"/>
      <c r="F6" s="20"/>
      <c r="G6" s="23"/>
      <c r="H6" s="23"/>
      <c r="I6" s="23"/>
      <c r="J6" s="24"/>
      <c r="K6" s="20"/>
      <c r="L6" s="22"/>
      <c r="M6" s="22"/>
      <c r="N6" s="22"/>
      <c r="O6" s="22"/>
      <c r="P6" s="22"/>
      <c r="Q6" s="25"/>
      <c r="R6" s="26"/>
      <c r="S6" s="25"/>
      <c r="T6" s="26"/>
    </row>
    <row r="7" spans="1:20" ht="15.75" customHeight="1" x14ac:dyDescent="0.25">
      <c r="A7" s="2"/>
      <c r="B7" s="281" t="s">
        <v>17</v>
      </c>
      <c r="C7" s="30" t="s">
        <v>18</v>
      </c>
      <c r="D7" s="30" t="s">
        <v>19</v>
      </c>
      <c r="E7" s="30" t="s">
        <v>20</v>
      </c>
      <c r="F7" s="106" t="s">
        <v>21</v>
      </c>
      <c r="G7" s="106" t="s">
        <v>22</v>
      </c>
      <c r="H7" s="106" t="s">
        <v>2</v>
      </c>
      <c r="I7" s="106" t="s">
        <v>23</v>
      </c>
      <c r="J7" s="283" t="s">
        <v>24</v>
      </c>
      <c r="K7" s="290" t="s">
        <v>229</v>
      </c>
      <c r="L7" s="30" t="s">
        <v>19</v>
      </c>
      <c r="M7" s="30" t="s">
        <v>26</v>
      </c>
      <c r="N7" s="276" t="s">
        <v>27</v>
      </c>
      <c r="O7" s="277"/>
      <c r="P7" s="278"/>
      <c r="Q7" s="31" t="s">
        <v>28</v>
      </c>
      <c r="R7" s="77" t="s">
        <v>28</v>
      </c>
      <c r="S7" s="31" t="s">
        <v>2</v>
      </c>
      <c r="T7" s="32" t="s">
        <v>2</v>
      </c>
    </row>
    <row r="8" spans="1:20" ht="15.75" thickBot="1" x14ac:dyDescent="0.3">
      <c r="A8" s="2"/>
      <c r="B8" s="285"/>
      <c r="C8" s="33" t="s">
        <v>29</v>
      </c>
      <c r="D8" s="33"/>
      <c r="E8" s="33" t="s">
        <v>30</v>
      </c>
      <c r="F8" s="107" t="s">
        <v>30</v>
      </c>
      <c r="G8" s="107" t="s">
        <v>30</v>
      </c>
      <c r="H8" s="107" t="s">
        <v>31</v>
      </c>
      <c r="I8" s="107" t="s">
        <v>32</v>
      </c>
      <c r="J8" s="286"/>
      <c r="K8" s="287"/>
      <c r="L8" s="33" t="s">
        <v>33</v>
      </c>
      <c r="M8" s="33" t="s">
        <v>34</v>
      </c>
      <c r="N8" s="34" t="s">
        <v>35</v>
      </c>
      <c r="O8" s="34" t="s">
        <v>36</v>
      </c>
      <c r="P8" s="34" t="s">
        <v>37</v>
      </c>
      <c r="Q8" s="35" t="s">
        <v>230</v>
      </c>
      <c r="R8" s="78" t="s">
        <v>39</v>
      </c>
      <c r="S8" s="35" t="s">
        <v>47</v>
      </c>
      <c r="T8" s="36" t="s">
        <v>48</v>
      </c>
    </row>
    <row r="9" spans="1:20" ht="15.75" thickTop="1" x14ac:dyDescent="0.25">
      <c r="A9" s="2"/>
      <c r="B9" s="115"/>
      <c r="C9" s="119" t="s">
        <v>231</v>
      </c>
      <c r="D9" s="111"/>
      <c r="E9" s="111"/>
      <c r="F9" s="112"/>
      <c r="G9" s="112"/>
      <c r="H9" s="112"/>
      <c r="I9" s="112"/>
      <c r="J9" s="113"/>
      <c r="K9" s="112"/>
      <c r="L9" s="111"/>
      <c r="M9" s="111"/>
      <c r="N9" s="116"/>
      <c r="O9" s="116"/>
      <c r="P9" s="116"/>
      <c r="Q9" s="114"/>
      <c r="R9" s="117"/>
      <c r="S9" s="114"/>
      <c r="T9" s="118"/>
    </row>
    <row r="10" spans="1:20" s="37" customFormat="1" x14ac:dyDescent="0.25">
      <c r="B10" s="38">
        <v>1</v>
      </c>
      <c r="C10" s="39" t="s">
        <v>232</v>
      </c>
      <c r="D10" s="39" t="s">
        <v>233</v>
      </c>
      <c r="E10" s="40" t="s">
        <v>1</v>
      </c>
      <c r="F10" s="41" t="s">
        <v>1</v>
      </c>
      <c r="G10" s="42" t="s">
        <v>1</v>
      </c>
      <c r="H10" s="43"/>
      <c r="I10" s="44" t="s">
        <v>1</v>
      </c>
      <c r="J10" s="45"/>
      <c r="K10" s="46" t="s">
        <v>1</v>
      </c>
      <c r="L10" s="47" t="s">
        <v>1</v>
      </c>
      <c r="M10" s="40" t="s">
        <v>0</v>
      </c>
      <c r="N10" s="40">
        <v>1</v>
      </c>
      <c r="O10" s="40">
        <v>1</v>
      </c>
      <c r="P10" s="48">
        <f t="shared" ref="P10:P17" si="0">N10*O10</f>
        <v>1</v>
      </c>
      <c r="Q10" s="83">
        <v>0</v>
      </c>
      <c r="R10" s="79">
        <f>P10*Q10</f>
        <v>0</v>
      </c>
      <c r="S10" s="49">
        <v>283</v>
      </c>
      <c r="T10" s="50">
        <f>P10*S10</f>
        <v>283</v>
      </c>
    </row>
    <row r="11" spans="1:20" s="37" customFormat="1" x14ac:dyDescent="0.25">
      <c r="B11" s="38">
        <v>2</v>
      </c>
      <c r="C11" s="39" t="s">
        <v>234</v>
      </c>
      <c r="D11" s="39" t="s">
        <v>235</v>
      </c>
      <c r="E11" s="40"/>
      <c r="F11" s="41"/>
      <c r="G11" s="42"/>
      <c r="H11" s="43"/>
      <c r="I11" s="44"/>
      <c r="J11" s="45"/>
      <c r="K11" s="46" t="s">
        <v>236</v>
      </c>
      <c r="L11" s="47" t="s">
        <v>1</v>
      </c>
      <c r="M11" s="40" t="s">
        <v>0</v>
      </c>
      <c r="N11" s="40">
        <v>1</v>
      </c>
      <c r="O11" s="40">
        <v>7</v>
      </c>
      <c r="P11" s="48">
        <f t="shared" si="0"/>
        <v>7</v>
      </c>
      <c r="Q11" s="83">
        <v>0</v>
      </c>
      <c r="R11" s="79">
        <f>Q11*P11</f>
        <v>0</v>
      </c>
      <c r="S11" s="49">
        <v>0.11</v>
      </c>
      <c r="T11" s="50">
        <f>P11*S11</f>
        <v>0.77</v>
      </c>
    </row>
    <row r="12" spans="1:20" s="37" customFormat="1" x14ac:dyDescent="0.25">
      <c r="B12" s="38">
        <v>3</v>
      </c>
      <c r="C12" s="39" t="s">
        <v>237</v>
      </c>
      <c r="D12" s="39" t="s">
        <v>238</v>
      </c>
      <c r="E12" s="40"/>
      <c r="F12" s="41"/>
      <c r="G12" s="42"/>
      <c r="H12" s="43"/>
      <c r="I12" s="44"/>
      <c r="J12" s="45"/>
      <c r="K12" s="46" t="s">
        <v>236</v>
      </c>
      <c r="L12" s="47" t="s">
        <v>1</v>
      </c>
      <c r="M12" s="40" t="s">
        <v>0</v>
      </c>
      <c r="N12" s="40">
        <v>1</v>
      </c>
      <c r="O12" s="40">
        <v>8</v>
      </c>
      <c r="P12" s="48">
        <f t="shared" si="0"/>
        <v>8</v>
      </c>
      <c r="Q12" s="83">
        <v>0</v>
      </c>
      <c r="R12" s="79">
        <f t="shared" ref="R12:R17" si="1">Q12*P12</f>
        <v>0</v>
      </c>
      <c r="S12" s="49">
        <v>0.2</v>
      </c>
      <c r="T12" s="50">
        <f t="shared" ref="T12:T17" si="2">P12*S12</f>
        <v>1.6</v>
      </c>
    </row>
    <row r="13" spans="1:20" s="37" customFormat="1" x14ac:dyDescent="0.25">
      <c r="B13" s="38">
        <v>4</v>
      </c>
      <c r="C13" s="39" t="s">
        <v>239</v>
      </c>
      <c r="D13" s="39" t="s">
        <v>235</v>
      </c>
      <c r="E13" s="40"/>
      <c r="F13" s="41"/>
      <c r="G13" s="42"/>
      <c r="H13" s="43"/>
      <c r="I13" s="44"/>
      <c r="J13" s="45"/>
      <c r="K13" s="46" t="s">
        <v>236</v>
      </c>
      <c r="L13" s="47" t="s">
        <v>1</v>
      </c>
      <c r="M13" s="40" t="s">
        <v>0</v>
      </c>
      <c r="N13" s="40">
        <v>1</v>
      </c>
      <c r="O13" s="40">
        <v>2</v>
      </c>
      <c r="P13" s="48">
        <f t="shared" si="0"/>
        <v>2</v>
      </c>
      <c r="Q13" s="83">
        <v>0</v>
      </c>
      <c r="R13" s="79">
        <f t="shared" si="1"/>
        <v>0</v>
      </c>
      <c r="S13" s="49">
        <v>0.35</v>
      </c>
      <c r="T13" s="50">
        <f t="shared" si="2"/>
        <v>0.7</v>
      </c>
    </row>
    <row r="14" spans="1:20" s="37" customFormat="1" x14ac:dyDescent="0.25">
      <c r="B14" s="38">
        <v>5</v>
      </c>
      <c r="C14" s="39" t="s">
        <v>240</v>
      </c>
      <c r="D14" s="39" t="s">
        <v>235</v>
      </c>
      <c r="E14" s="40"/>
      <c r="F14" s="41"/>
      <c r="G14" s="42"/>
      <c r="H14" s="43"/>
      <c r="I14" s="44"/>
      <c r="J14" s="45"/>
      <c r="K14" s="46" t="s">
        <v>236</v>
      </c>
      <c r="L14" s="47" t="s">
        <v>1</v>
      </c>
      <c r="M14" s="40" t="s">
        <v>0</v>
      </c>
      <c r="N14" s="40">
        <v>1</v>
      </c>
      <c r="O14" s="40">
        <v>2</v>
      </c>
      <c r="P14" s="48">
        <f t="shared" si="0"/>
        <v>2</v>
      </c>
      <c r="Q14" s="83">
        <v>0</v>
      </c>
      <c r="R14" s="79">
        <f t="shared" si="1"/>
        <v>0</v>
      </c>
      <c r="S14" s="49">
        <v>0.35</v>
      </c>
      <c r="T14" s="50">
        <f t="shared" si="2"/>
        <v>0.7</v>
      </c>
    </row>
    <row r="15" spans="1:20" s="37" customFormat="1" x14ac:dyDescent="0.25">
      <c r="B15" s="38">
        <v>6</v>
      </c>
      <c r="C15" s="39" t="s">
        <v>241</v>
      </c>
      <c r="D15" s="39" t="s">
        <v>242</v>
      </c>
      <c r="E15" s="40"/>
      <c r="F15" s="41"/>
      <c r="G15" s="42"/>
      <c r="H15" s="43"/>
      <c r="I15" s="44"/>
      <c r="J15" s="45"/>
      <c r="K15" s="46" t="s">
        <v>236</v>
      </c>
      <c r="L15" s="47" t="s">
        <v>1</v>
      </c>
      <c r="M15" s="40" t="s">
        <v>0</v>
      </c>
      <c r="N15" s="40">
        <v>1</v>
      </c>
      <c r="O15" s="40">
        <v>1</v>
      </c>
      <c r="P15" s="48">
        <f t="shared" si="0"/>
        <v>1</v>
      </c>
      <c r="Q15" s="83">
        <v>0</v>
      </c>
      <c r="R15" s="79">
        <f t="shared" si="1"/>
        <v>0</v>
      </c>
      <c r="S15" s="49">
        <v>1</v>
      </c>
      <c r="T15" s="50">
        <f t="shared" si="2"/>
        <v>1</v>
      </c>
    </row>
    <row r="16" spans="1:20" s="37" customFormat="1" x14ac:dyDescent="0.25">
      <c r="B16" s="38">
        <v>7</v>
      </c>
      <c r="C16" s="39" t="s">
        <v>243</v>
      </c>
      <c r="D16" s="39" t="s">
        <v>244</v>
      </c>
      <c r="E16" s="40"/>
      <c r="F16" s="41"/>
      <c r="G16" s="42"/>
      <c r="H16" s="43"/>
      <c r="I16" s="44"/>
      <c r="J16" s="45"/>
      <c r="K16" s="46" t="s">
        <v>236</v>
      </c>
      <c r="L16" s="47" t="s">
        <v>1</v>
      </c>
      <c r="M16" s="40" t="s">
        <v>0</v>
      </c>
      <c r="N16" s="40">
        <v>1</v>
      </c>
      <c r="O16" s="40">
        <v>1</v>
      </c>
      <c r="P16" s="48">
        <f t="shared" si="0"/>
        <v>1</v>
      </c>
      <c r="Q16" s="83">
        <v>0</v>
      </c>
      <c r="R16" s="79">
        <f t="shared" si="1"/>
        <v>0</v>
      </c>
      <c r="S16" s="49">
        <v>2</v>
      </c>
      <c r="T16" s="50">
        <f t="shared" si="2"/>
        <v>2</v>
      </c>
    </row>
    <row r="17" spans="1:20" x14ac:dyDescent="0.25">
      <c r="A17" s="2"/>
      <c r="B17" s="38">
        <v>8</v>
      </c>
      <c r="C17" s="39" t="s">
        <v>245</v>
      </c>
      <c r="D17" s="39" t="s">
        <v>238</v>
      </c>
      <c r="E17" s="40"/>
      <c r="F17" s="41"/>
      <c r="G17" s="42"/>
      <c r="H17" s="43"/>
      <c r="I17" s="44"/>
      <c r="J17" s="51"/>
      <c r="K17" s="46"/>
      <c r="L17" s="41"/>
      <c r="M17" s="40" t="s">
        <v>0</v>
      </c>
      <c r="N17" s="40">
        <v>1</v>
      </c>
      <c r="O17" s="40">
        <v>1</v>
      </c>
      <c r="P17" s="48">
        <f t="shared" si="0"/>
        <v>1</v>
      </c>
      <c r="Q17" s="83">
        <v>1240</v>
      </c>
      <c r="R17" s="79">
        <f t="shared" si="1"/>
        <v>1240</v>
      </c>
      <c r="S17" s="49">
        <v>47.5</v>
      </c>
      <c r="T17" s="50">
        <f t="shared" si="2"/>
        <v>47.5</v>
      </c>
    </row>
    <row r="18" spans="1:20" x14ac:dyDescent="0.25">
      <c r="A18" s="2"/>
      <c r="B18" s="38" t="s">
        <v>1</v>
      </c>
      <c r="C18" s="125" t="s">
        <v>246</v>
      </c>
      <c r="D18" s="40"/>
      <c r="E18" s="40"/>
      <c r="F18" s="41"/>
      <c r="G18" s="42"/>
      <c r="H18" s="43"/>
      <c r="I18" s="44"/>
      <c r="J18" s="51"/>
      <c r="K18" s="46"/>
      <c r="L18" s="41"/>
      <c r="M18" s="40"/>
      <c r="N18" s="40"/>
      <c r="O18" s="40"/>
      <c r="P18" s="48"/>
      <c r="Q18" s="83"/>
      <c r="R18" s="79"/>
      <c r="S18" s="49"/>
      <c r="T18" s="86">
        <f>SUM(T10:T17)</f>
        <v>337.27</v>
      </c>
    </row>
    <row r="19" spans="1:20" x14ac:dyDescent="0.25">
      <c r="A19" s="2"/>
      <c r="B19" s="38"/>
      <c r="C19" s="125" t="s">
        <v>247</v>
      </c>
      <c r="D19" s="40"/>
      <c r="E19" s="40"/>
      <c r="F19" s="41"/>
      <c r="G19" s="42"/>
      <c r="H19" s="43"/>
      <c r="I19" s="44"/>
      <c r="J19" s="51"/>
      <c r="K19" s="46"/>
      <c r="L19" s="41"/>
      <c r="M19" s="40"/>
      <c r="N19" s="40"/>
      <c r="O19" s="40"/>
      <c r="P19" s="48">
        <v>2</v>
      </c>
      <c r="Q19" s="83"/>
      <c r="R19" s="79"/>
      <c r="S19" s="49"/>
      <c r="T19" s="86">
        <f>T18*P19</f>
        <v>674.54</v>
      </c>
    </row>
    <row r="20" spans="1:20" x14ac:dyDescent="0.25">
      <c r="A20" s="2"/>
      <c r="B20" s="38"/>
      <c r="C20" s="125"/>
      <c r="D20" s="40"/>
      <c r="E20" s="40"/>
      <c r="F20" s="41"/>
      <c r="G20" s="42"/>
      <c r="H20" s="43"/>
      <c r="I20" s="44"/>
      <c r="J20" s="51"/>
      <c r="K20" s="46"/>
      <c r="L20" s="41"/>
      <c r="M20" s="40"/>
      <c r="N20" s="40"/>
      <c r="O20" s="40"/>
      <c r="P20" s="48"/>
      <c r="Q20" s="83"/>
      <c r="R20" s="79"/>
      <c r="S20" s="49"/>
      <c r="T20" s="86"/>
    </row>
    <row r="21" spans="1:20" x14ac:dyDescent="0.25">
      <c r="A21" s="2"/>
      <c r="B21" s="38"/>
      <c r="C21" s="125" t="s">
        <v>248</v>
      </c>
      <c r="D21" s="40"/>
      <c r="E21" s="40"/>
      <c r="F21" s="41"/>
      <c r="G21" s="42"/>
      <c r="H21" s="43"/>
      <c r="I21" s="44"/>
      <c r="J21" s="51"/>
      <c r="K21" s="46"/>
      <c r="L21" s="41"/>
      <c r="M21" s="40"/>
      <c r="N21" s="40"/>
      <c r="O21" s="40"/>
      <c r="P21" s="48"/>
      <c r="Q21" s="83"/>
      <c r="R21" s="79"/>
      <c r="S21" s="49"/>
      <c r="T21" s="86"/>
    </row>
    <row r="22" spans="1:20" x14ac:dyDescent="0.25">
      <c r="A22" s="2"/>
      <c r="B22" s="38">
        <v>9</v>
      </c>
      <c r="C22" s="39" t="s">
        <v>249</v>
      </c>
      <c r="D22" s="39" t="s">
        <v>250</v>
      </c>
      <c r="E22" s="40"/>
      <c r="F22" s="41">
        <v>160</v>
      </c>
      <c r="G22" s="42">
        <v>6850</v>
      </c>
      <c r="H22" s="43"/>
      <c r="I22" s="44"/>
      <c r="J22" s="51"/>
      <c r="K22" s="46"/>
      <c r="L22" s="41"/>
      <c r="M22" s="40" t="s">
        <v>0</v>
      </c>
      <c r="N22" s="40">
        <v>2</v>
      </c>
      <c r="O22" s="40">
        <v>1</v>
      </c>
      <c r="P22" s="48">
        <f t="shared" ref="P22:P25" si="3">N22*O22</f>
        <v>2</v>
      </c>
      <c r="Q22" s="83"/>
      <c r="R22" s="79"/>
      <c r="S22" s="49">
        <v>0.32</v>
      </c>
      <c r="T22" s="86">
        <f>P22*S22</f>
        <v>0.64</v>
      </c>
    </row>
    <row r="23" spans="1:20" x14ac:dyDescent="0.25">
      <c r="A23" s="2"/>
      <c r="B23" s="38">
        <v>10</v>
      </c>
      <c r="C23" s="39" t="s">
        <v>251</v>
      </c>
      <c r="D23" s="39" t="s">
        <v>252</v>
      </c>
      <c r="E23" s="40"/>
      <c r="F23" s="41">
        <v>200</v>
      </c>
      <c r="G23" s="42">
        <v>300</v>
      </c>
      <c r="H23" s="43">
        <f>G23/1000*F23/1000</f>
        <v>0.06</v>
      </c>
      <c r="I23" s="44"/>
      <c r="J23" s="51"/>
      <c r="K23" s="46"/>
      <c r="L23" s="41"/>
      <c r="M23" s="40" t="s">
        <v>0</v>
      </c>
      <c r="N23" s="40">
        <v>2</v>
      </c>
      <c r="O23" s="40">
        <v>8</v>
      </c>
      <c r="P23" s="48">
        <f t="shared" si="3"/>
        <v>16</v>
      </c>
      <c r="Q23" s="83"/>
      <c r="R23" s="79"/>
      <c r="S23" s="49">
        <f>H23</f>
        <v>0.06</v>
      </c>
      <c r="T23" s="86">
        <f t="shared" ref="T23:T25" si="4">P23*S23</f>
        <v>0.96</v>
      </c>
    </row>
    <row r="24" spans="1:20" x14ac:dyDescent="0.25">
      <c r="A24" s="2"/>
      <c r="B24" s="38">
        <v>11</v>
      </c>
      <c r="C24" s="39" t="s">
        <v>253</v>
      </c>
      <c r="D24" s="39" t="s">
        <v>254</v>
      </c>
      <c r="E24" s="40"/>
      <c r="F24" s="41">
        <v>500</v>
      </c>
      <c r="G24" s="42">
        <v>8000</v>
      </c>
      <c r="H24" s="43">
        <f>G24/1000*F24/1000</f>
        <v>4</v>
      </c>
      <c r="I24" s="44"/>
      <c r="J24" s="51"/>
      <c r="K24" s="46"/>
      <c r="L24" s="41"/>
      <c r="M24" s="40" t="s">
        <v>0</v>
      </c>
      <c r="N24" s="40">
        <v>2</v>
      </c>
      <c r="O24" s="40">
        <v>1</v>
      </c>
      <c r="P24" s="48">
        <f t="shared" si="3"/>
        <v>2</v>
      </c>
      <c r="Q24" s="83"/>
      <c r="R24" s="79"/>
      <c r="S24" s="49">
        <f>H24</f>
        <v>4</v>
      </c>
      <c r="T24" s="86">
        <f t="shared" si="4"/>
        <v>8</v>
      </c>
    </row>
    <row r="25" spans="1:20" x14ac:dyDescent="0.25">
      <c r="A25" s="2"/>
      <c r="B25" s="38">
        <v>12</v>
      </c>
      <c r="C25" s="39" t="s">
        <v>255</v>
      </c>
      <c r="D25" s="39" t="s">
        <v>254</v>
      </c>
      <c r="E25" s="40"/>
      <c r="F25" s="41">
        <v>500</v>
      </c>
      <c r="G25" s="42">
        <v>4700</v>
      </c>
      <c r="H25" s="43">
        <f>G25/1000*F25/1000</f>
        <v>2.35</v>
      </c>
      <c r="I25" s="44"/>
      <c r="J25" s="51"/>
      <c r="K25" s="46"/>
      <c r="L25" s="41"/>
      <c r="M25" s="40" t="s">
        <v>0</v>
      </c>
      <c r="N25" s="40">
        <v>2</v>
      </c>
      <c r="O25" s="40">
        <v>1</v>
      </c>
      <c r="P25" s="48">
        <f t="shared" si="3"/>
        <v>2</v>
      </c>
      <c r="Q25" s="83"/>
      <c r="R25" s="79"/>
      <c r="S25" s="49">
        <f>H25</f>
        <v>2.35</v>
      </c>
      <c r="T25" s="86">
        <f t="shared" si="4"/>
        <v>4.7</v>
      </c>
    </row>
    <row r="26" spans="1:20" x14ac:dyDescent="0.25">
      <c r="A26" s="2"/>
      <c r="B26" s="38"/>
      <c r="C26" s="39"/>
      <c r="D26" s="39" t="s">
        <v>1</v>
      </c>
      <c r="E26" s="40"/>
      <c r="F26" s="41"/>
      <c r="G26" s="42"/>
      <c r="H26" s="43"/>
      <c r="I26" s="44"/>
      <c r="J26" s="51"/>
      <c r="K26" s="46"/>
      <c r="L26" s="41"/>
      <c r="M26" s="40"/>
      <c r="N26" s="40"/>
      <c r="O26" s="40"/>
      <c r="P26" s="48"/>
      <c r="Q26" s="83"/>
      <c r="R26" s="79"/>
      <c r="S26" s="49"/>
      <c r="T26" s="86">
        <f>SUM(T22:T25)</f>
        <v>14.3</v>
      </c>
    </row>
    <row r="27" spans="1:20" x14ac:dyDescent="0.25">
      <c r="A27" s="2"/>
      <c r="B27" s="38"/>
      <c r="C27" s="39"/>
      <c r="D27" s="39"/>
      <c r="E27" s="40"/>
      <c r="F27" s="41"/>
      <c r="G27" s="42"/>
      <c r="H27" s="43"/>
      <c r="I27" s="44"/>
      <c r="J27" s="51"/>
      <c r="K27" s="46"/>
      <c r="L27" s="41"/>
      <c r="M27" s="40"/>
      <c r="N27" s="40"/>
      <c r="O27" s="40"/>
      <c r="P27" s="48"/>
      <c r="Q27" s="83"/>
      <c r="R27" s="85" t="s">
        <v>256</v>
      </c>
      <c r="S27" s="49"/>
      <c r="T27" s="86">
        <f>T19+T26</f>
        <v>688.83999999999992</v>
      </c>
    </row>
    <row r="28" spans="1:20" x14ac:dyDescent="0.25">
      <c r="A28" s="2"/>
      <c r="B28" s="38"/>
      <c r="C28" s="39"/>
      <c r="D28" s="40"/>
      <c r="E28" s="40"/>
      <c r="F28" s="41"/>
      <c r="G28" s="42"/>
      <c r="H28" s="43"/>
      <c r="I28" s="44"/>
      <c r="J28" s="51"/>
      <c r="K28" s="46"/>
      <c r="L28" s="41"/>
      <c r="M28" s="40"/>
      <c r="N28" s="40"/>
      <c r="O28" s="40"/>
      <c r="P28" s="48"/>
      <c r="Q28" s="83"/>
      <c r="R28" s="79"/>
      <c r="S28" s="49"/>
      <c r="T28" s="50"/>
    </row>
    <row r="29" spans="1:20" x14ac:dyDescent="0.25">
      <c r="A29" s="2"/>
      <c r="B29" s="38"/>
      <c r="C29" s="125" t="s">
        <v>257</v>
      </c>
      <c r="D29" s="40"/>
      <c r="E29" s="40"/>
      <c r="F29" s="41"/>
      <c r="G29" s="42"/>
      <c r="H29" s="43"/>
      <c r="I29" s="44"/>
      <c r="J29" s="51"/>
      <c r="K29" s="46"/>
      <c r="L29" s="41"/>
      <c r="M29" s="40"/>
      <c r="N29" s="40"/>
      <c r="O29" s="40"/>
      <c r="P29" s="48"/>
      <c r="Q29" s="83"/>
      <c r="R29" s="79"/>
      <c r="S29" s="49"/>
      <c r="T29" s="50"/>
    </row>
    <row r="30" spans="1:20" x14ac:dyDescent="0.25">
      <c r="A30" s="2"/>
      <c r="B30" s="38">
        <v>13</v>
      </c>
      <c r="C30" s="39" t="s">
        <v>258</v>
      </c>
      <c r="D30" s="39" t="s">
        <v>1</v>
      </c>
      <c r="E30" s="40"/>
      <c r="F30" s="41"/>
      <c r="G30" s="42"/>
      <c r="H30" s="43"/>
      <c r="I30" s="44"/>
      <c r="J30" s="51"/>
      <c r="K30" s="39" t="s">
        <v>259</v>
      </c>
      <c r="L30" s="41"/>
      <c r="M30" s="40" t="s">
        <v>0</v>
      </c>
      <c r="N30" s="40">
        <v>5</v>
      </c>
      <c r="O30" s="40">
        <v>6</v>
      </c>
      <c r="P30" s="48">
        <f t="shared" ref="P30:P44" si="5">N30*O30</f>
        <v>30</v>
      </c>
      <c r="Q30" s="83">
        <v>0.22</v>
      </c>
      <c r="R30" s="79">
        <f>P30*Q30</f>
        <v>6.6</v>
      </c>
      <c r="S30" s="49"/>
      <c r="T30" s="50"/>
    </row>
    <row r="31" spans="1:20" x14ac:dyDescent="0.25">
      <c r="A31" s="2"/>
      <c r="B31" s="38">
        <v>14</v>
      </c>
      <c r="C31" s="39" t="s">
        <v>260</v>
      </c>
      <c r="D31" s="39" t="s">
        <v>1</v>
      </c>
      <c r="E31" s="40"/>
      <c r="F31" s="41"/>
      <c r="G31" s="42"/>
      <c r="H31" s="43"/>
      <c r="I31" s="44"/>
      <c r="J31" s="51"/>
      <c r="K31" s="39" t="s">
        <v>259</v>
      </c>
      <c r="L31" s="41"/>
      <c r="M31" s="40" t="s">
        <v>0</v>
      </c>
      <c r="N31" s="40">
        <v>5</v>
      </c>
      <c r="O31" s="40">
        <v>6</v>
      </c>
      <c r="P31" s="48">
        <f t="shared" si="5"/>
        <v>30</v>
      </c>
      <c r="Q31" s="83">
        <v>5.6000000000000001E-2</v>
      </c>
      <c r="R31" s="79">
        <f>P31*Q31</f>
        <v>1.68</v>
      </c>
      <c r="S31" s="49"/>
      <c r="T31" s="50"/>
    </row>
    <row r="32" spans="1:20" x14ac:dyDescent="0.25">
      <c r="A32" s="2"/>
      <c r="B32" s="38">
        <v>15</v>
      </c>
      <c r="C32" s="39" t="s">
        <v>261</v>
      </c>
      <c r="D32" s="39" t="s">
        <v>1</v>
      </c>
      <c r="E32" s="40"/>
      <c r="F32" s="41"/>
      <c r="G32" s="42"/>
      <c r="H32" s="43"/>
      <c r="I32" s="44"/>
      <c r="J32" s="51"/>
      <c r="K32" s="39" t="s">
        <v>259</v>
      </c>
      <c r="L32" s="41"/>
      <c r="M32" s="40" t="s">
        <v>0</v>
      </c>
      <c r="N32" s="40">
        <v>5</v>
      </c>
      <c r="O32" s="40">
        <v>12</v>
      </c>
      <c r="P32" s="48">
        <f t="shared" si="5"/>
        <v>60</v>
      </c>
      <c r="Q32" s="83">
        <v>1.6E-2</v>
      </c>
      <c r="R32" s="79">
        <f>P32*Q32</f>
        <v>0.96</v>
      </c>
      <c r="S32" s="49"/>
      <c r="T32" s="50"/>
    </row>
    <row r="33" spans="1:20" x14ac:dyDescent="0.25">
      <c r="A33" s="2"/>
      <c r="B33" s="38">
        <v>16</v>
      </c>
      <c r="C33" s="39" t="s">
        <v>262</v>
      </c>
      <c r="D33" s="39" t="s">
        <v>266</v>
      </c>
      <c r="E33" s="40"/>
      <c r="F33" s="41"/>
      <c r="G33" s="42">
        <v>6710</v>
      </c>
      <c r="H33" s="43"/>
      <c r="I33" s="44">
        <f t="shared" ref="I33:I36" si="6">G33/1000*Q33</f>
        <v>71.125999999999991</v>
      </c>
      <c r="J33" s="51"/>
      <c r="K33" s="46"/>
      <c r="L33" s="41" t="s">
        <v>264</v>
      </c>
      <c r="M33" s="40" t="s">
        <v>0</v>
      </c>
      <c r="N33" s="40">
        <v>2</v>
      </c>
      <c r="O33" s="40">
        <v>1</v>
      </c>
      <c r="P33" s="48">
        <f t="shared" si="5"/>
        <v>2</v>
      </c>
      <c r="Q33" s="83">
        <v>10.6</v>
      </c>
      <c r="R33" s="79">
        <f t="shared" ref="R33:R37" si="7">P33*I33</f>
        <v>142.25199999999998</v>
      </c>
      <c r="S33" s="49"/>
      <c r="T33" s="50"/>
    </row>
    <row r="34" spans="1:20" x14ac:dyDescent="0.25">
      <c r="A34" s="2"/>
      <c r="B34" s="38">
        <v>17</v>
      </c>
      <c r="C34" s="39" t="s">
        <v>265</v>
      </c>
      <c r="D34" s="39" t="s">
        <v>266</v>
      </c>
      <c r="E34" s="40"/>
      <c r="F34" s="41"/>
      <c r="G34" s="42">
        <v>600</v>
      </c>
      <c r="H34" s="43"/>
      <c r="I34" s="44">
        <f t="shared" si="6"/>
        <v>6.3599999999999994</v>
      </c>
      <c r="J34" s="51"/>
      <c r="K34" s="46"/>
      <c r="L34" s="41" t="s">
        <v>264</v>
      </c>
      <c r="M34" s="40" t="s">
        <v>0</v>
      </c>
      <c r="N34" s="40">
        <v>2</v>
      </c>
      <c r="O34" s="40">
        <v>1</v>
      </c>
      <c r="P34" s="48">
        <f t="shared" si="5"/>
        <v>2</v>
      </c>
      <c r="Q34" s="83">
        <v>10.6</v>
      </c>
      <c r="R34" s="79">
        <f t="shared" si="7"/>
        <v>12.719999999999999</v>
      </c>
      <c r="S34" s="49"/>
      <c r="T34" s="50"/>
    </row>
    <row r="35" spans="1:20" x14ac:dyDescent="0.25">
      <c r="A35" s="2"/>
      <c r="B35" s="38">
        <v>18</v>
      </c>
      <c r="C35" s="39" t="s">
        <v>267</v>
      </c>
      <c r="D35" s="39" t="s">
        <v>263</v>
      </c>
      <c r="E35" s="40"/>
      <c r="F35" s="41"/>
      <c r="G35" s="42">
        <v>7660</v>
      </c>
      <c r="H35" s="43"/>
      <c r="I35" s="44">
        <f t="shared" si="6"/>
        <v>68.94</v>
      </c>
      <c r="J35" s="51"/>
      <c r="K35" s="46"/>
      <c r="L35" s="41" t="s">
        <v>264</v>
      </c>
      <c r="M35" s="40" t="s">
        <v>0</v>
      </c>
      <c r="N35" s="40">
        <v>1</v>
      </c>
      <c r="O35" s="40">
        <v>1</v>
      </c>
      <c r="P35" s="48">
        <f t="shared" si="5"/>
        <v>1</v>
      </c>
      <c r="Q35" s="83">
        <v>9</v>
      </c>
      <c r="R35" s="79">
        <f t="shared" si="7"/>
        <v>68.94</v>
      </c>
      <c r="S35" s="49"/>
      <c r="T35" s="50"/>
    </row>
    <row r="36" spans="1:20" x14ac:dyDescent="0.25">
      <c r="A36" s="2"/>
      <c r="B36" s="38">
        <v>19</v>
      </c>
      <c r="C36" s="39" t="s">
        <v>268</v>
      </c>
      <c r="D36" s="39" t="s">
        <v>263</v>
      </c>
      <c r="E36" s="40"/>
      <c r="F36" s="41"/>
      <c r="G36" s="42">
        <v>7660</v>
      </c>
      <c r="H36" s="43"/>
      <c r="I36" s="44">
        <f t="shared" si="6"/>
        <v>68.94</v>
      </c>
      <c r="J36" s="51"/>
      <c r="K36" s="46"/>
      <c r="L36" s="41" t="s">
        <v>264</v>
      </c>
      <c r="M36" s="40" t="s">
        <v>0</v>
      </c>
      <c r="N36" s="40">
        <v>2</v>
      </c>
      <c r="O36" s="40">
        <v>1</v>
      </c>
      <c r="P36" s="48">
        <f t="shared" si="5"/>
        <v>2</v>
      </c>
      <c r="Q36" s="83">
        <v>9</v>
      </c>
      <c r="R36" s="79">
        <f t="shared" si="7"/>
        <v>137.88</v>
      </c>
      <c r="S36" s="49"/>
      <c r="T36" s="50"/>
    </row>
    <row r="37" spans="1:20" x14ac:dyDescent="0.25">
      <c r="A37" s="2"/>
      <c r="B37" s="38">
        <v>20</v>
      </c>
      <c r="C37" s="39" t="s">
        <v>355</v>
      </c>
      <c r="D37" s="39" t="s">
        <v>356</v>
      </c>
      <c r="E37" s="40"/>
      <c r="F37" s="41"/>
      <c r="G37" s="42">
        <v>7660</v>
      </c>
      <c r="H37" s="43"/>
      <c r="I37" s="44">
        <f>G37/1000*Q37</f>
        <v>29.108000000000001</v>
      </c>
      <c r="J37" s="51"/>
      <c r="K37" s="46"/>
      <c r="L37" s="47">
        <v>1.4300999999999999</v>
      </c>
      <c r="M37" s="40" t="s">
        <v>0</v>
      </c>
      <c r="N37" s="40">
        <v>2</v>
      </c>
      <c r="O37" s="40">
        <v>1</v>
      </c>
      <c r="P37" s="48">
        <f t="shared" si="5"/>
        <v>2</v>
      </c>
      <c r="Q37" s="83">
        <v>3.8</v>
      </c>
      <c r="R37" s="79">
        <f t="shared" si="7"/>
        <v>58.216000000000001</v>
      </c>
      <c r="S37" s="49"/>
      <c r="T37" s="50"/>
    </row>
    <row r="38" spans="1:20" x14ac:dyDescent="0.25">
      <c r="A38" s="2"/>
      <c r="B38" s="38">
        <v>21</v>
      </c>
      <c r="C38" s="39" t="s">
        <v>357</v>
      </c>
      <c r="D38" s="39" t="s">
        <v>358</v>
      </c>
      <c r="E38" s="40"/>
      <c r="F38" s="41"/>
      <c r="G38" s="42">
        <v>100</v>
      </c>
      <c r="H38" s="43"/>
      <c r="I38" s="44">
        <f t="shared" ref="I38" si="8">G38/1000*Q38</f>
        <v>0.16000000000000003</v>
      </c>
      <c r="J38" s="51"/>
      <c r="K38" s="46"/>
      <c r="L38" s="47">
        <v>1.4300999999999999</v>
      </c>
      <c r="M38" s="40" t="s">
        <v>0</v>
      </c>
      <c r="N38" s="40">
        <v>2</v>
      </c>
      <c r="O38" s="40">
        <v>1</v>
      </c>
      <c r="P38" s="48">
        <f t="shared" ref="P38" si="9">N38*O38</f>
        <v>2</v>
      </c>
      <c r="Q38" s="83">
        <v>1.6</v>
      </c>
      <c r="R38" s="79">
        <f t="shared" ref="R38" si="10">P38*I38</f>
        <v>0.32000000000000006</v>
      </c>
      <c r="S38" s="49"/>
      <c r="T38" s="50"/>
    </row>
    <row r="39" spans="1:20" x14ac:dyDescent="0.25">
      <c r="A39" s="2"/>
      <c r="B39" s="38">
        <v>22</v>
      </c>
      <c r="C39" s="39" t="s">
        <v>269</v>
      </c>
      <c r="D39" s="40"/>
      <c r="E39" s="40"/>
      <c r="F39" s="41"/>
      <c r="G39" s="42">
        <v>70</v>
      </c>
      <c r="H39" s="43"/>
      <c r="I39" s="44"/>
      <c r="J39" s="51"/>
      <c r="K39" s="46" t="s">
        <v>270</v>
      </c>
      <c r="L39" s="41" t="s">
        <v>44</v>
      </c>
      <c r="M39" s="40" t="s">
        <v>0</v>
      </c>
      <c r="N39" s="40">
        <v>2</v>
      </c>
      <c r="O39" s="40">
        <v>16</v>
      </c>
      <c r="P39" s="48">
        <f t="shared" si="5"/>
        <v>32</v>
      </c>
      <c r="Q39" s="83">
        <v>0.13300000000000001</v>
      </c>
      <c r="R39" s="79">
        <f t="shared" ref="R39:R45" si="11">P39*Q39</f>
        <v>4.2560000000000002</v>
      </c>
      <c r="S39" s="49"/>
      <c r="T39" s="50"/>
    </row>
    <row r="40" spans="1:20" x14ac:dyDescent="0.25">
      <c r="A40" s="2"/>
      <c r="B40" s="38">
        <v>23</v>
      </c>
      <c r="C40" s="39" t="s">
        <v>271</v>
      </c>
      <c r="D40" s="40"/>
      <c r="E40" s="40"/>
      <c r="F40" s="41"/>
      <c r="G40" s="42">
        <v>65</v>
      </c>
      <c r="H40" s="43"/>
      <c r="I40" s="44"/>
      <c r="J40" s="51"/>
      <c r="K40" s="46" t="s">
        <v>272</v>
      </c>
      <c r="L40" s="41" t="s">
        <v>44</v>
      </c>
      <c r="M40" s="40" t="s">
        <v>0</v>
      </c>
      <c r="N40" s="40">
        <v>2</v>
      </c>
      <c r="O40" s="40">
        <v>38</v>
      </c>
      <c r="P40" s="48">
        <f t="shared" si="5"/>
        <v>76</v>
      </c>
      <c r="Q40" s="83">
        <v>0.124</v>
      </c>
      <c r="R40" s="79">
        <f t="shared" si="11"/>
        <v>9.4239999999999995</v>
      </c>
      <c r="S40" s="49"/>
      <c r="T40" s="50"/>
    </row>
    <row r="41" spans="1:20" x14ac:dyDescent="0.25">
      <c r="A41" s="2"/>
      <c r="B41" s="38">
        <v>24</v>
      </c>
      <c r="C41" s="39" t="s">
        <v>271</v>
      </c>
      <c r="D41" s="40"/>
      <c r="E41" s="40"/>
      <c r="F41" s="41"/>
      <c r="G41" s="42">
        <v>65</v>
      </c>
      <c r="H41" s="43"/>
      <c r="I41" s="44"/>
      <c r="J41" s="51"/>
      <c r="K41" s="46" t="s">
        <v>273</v>
      </c>
      <c r="L41" s="41" t="s">
        <v>44</v>
      </c>
      <c r="M41" s="40" t="s">
        <v>0</v>
      </c>
      <c r="N41" s="40">
        <v>2</v>
      </c>
      <c r="O41" s="40">
        <v>34</v>
      </c>
      <c r="P41" s="48">
        <f t="shared" si="5"/>
        <v>68</v>
      </c>
      <c r="Q41" s="83">
        <v>0.124</v>
      </c>
      <c r="R41" s="79">
        <f t="shared" si="11"/>
        <v>8.4320000000000004</v>
      </c>
      <c r="S41" s="49"/>
      <c r="T41" s="50"/>
    </row>
    <row r="42" spans="1:20" x14ac:dyDescent="0.25">
      <c r="A42" s="2"/>
      <c r="B42" s="38">
        <v>25</v>
      </c>
      <c r="C42" s="39" t="s">
        <v>274</v>
      </c>
      <c r="D42" s="40"/>
      <c r="E42" s="40"/>
      <c r="F42" s="41"/>
      <c r="G42" s="42">
        <v>100</v>
      </c>
      <c r="H42" s="43"/>
      <c r="I42" s="44"/>
      <c r="J42" s="51"/>
      <c r="K42" s="46" t="s">
        <v>275</v>
      </c>
      <c r="L42" s="41" t="s">
        <v>44</v>
      </c>
      <c r="M42" s="40" t="s">
        <v>0</v>
      </c>
      <c r="N42" s="40">
        <v>1</v>
      </c>
      <c r="O42" s="40">
        <v>16</v>
      </c>
      <c r="P42" s="48">
        <f t="shared" si="5"/>
        <v>16</v>
      </c>
      <c r="Q42" s="83">
        <v>0.17299999999999999</v>
      </c>
      <c r="R42" s="79">
        <f t="shared" si="11"/>
        <v>2.7679999999999998</v>
      </c>
      <c r="S42" s="49"/>
      <c r="T42" s="50"/>
    </row>
    <row r="43" spans="1:20" x14ac:dyDescent="0.25">
      <c r="A43" s="2"/>
      <c r="B43" s="38">
        <v>26</v>
      </c>
      <c r="C43" s="39" t="s">
        <v>276</v>
      </c>
      <c r="D43" s="40"/>
      <c r="E43" s="40"/>
      <c r="F43" s="41"/>
      <c r="G43" s="42">
        <v>75</v>
      </c>
      <c r="H43" s="43"/>
      <c r="I43" s="44"/>
      <c r="J43" s="51"/>
      <c r="K43" s="46" t="s">
        <v>277</v>
      </c>
      <c r="L43" s="41" t="s">
        <v>44</v>
      </c>
      <c r="M43" s="40" t="s">
        <v>0</v>
      </c>
      <c r="N43" s="40">
        <v>1</v>
      </c>
      <c r="O43" s="40">
        <v>38</v>
      </c>
      <c r="P43" s="48">
        <f t="shared" si="5"/>
        <v>38</v>
      </c>
      <c r="Q43" s="83">
        <v>0.13900000000000001</v>
      </c>
      <c r="R43" s="79">
        <f t="shared" si="11"/>
        <v>5.282</v>
      </c>
      <c r="S43" s="49"/>
      <c r="T43" s="50"/>
    </row>
    <row r="44" spans="1:20" x14ac:dyDescent="0.25">
      <c r="A44" s="2"/>
      <c r="B44" s="38">
        <v>27</v>
      </c>
      <c r="C44" s="39" t="s">
        <v>278</v>
      </c>
      <c r="D44" s="40"/>
      <c r="E44" s="40"/>
      <c r="F44" s="41"/>
      <c r="G44" s="42"/>
      <c r="H44" s="43"/>
      <c r="I44" s="44"/>
      <c r="J44" s="51"/>
      <c r="K44" s="46"/>
      <c r="L44" s="41" t="s">
        <v>44</v>
      </c>
      <c r="M44" s="40" t="s">
        <v>0</v>
      </c>
      <c r="N44" s="40">
        <v>1</v>
      </c>
      <c r="O44" s="40">
        <f>P43+P42+P41+P40+P39</f>
        <v>230</v>
      </c>
      <c r="P44" s="48">
        <f t="shared" si="5"/>
        <v>230</v>
      </c>
      <c r="Q44" s="83">
        <v>5.6000000000000001E-2</v>
      </c>
      <c r="R44" s="79">
        <f t="shared" si="11"/>
        <v>12.88</v>
      </c>
      <c r="S44" s="49"/>
      <c r="T44" s="50"/>
    </row>
    <row r="45" spans="1:20" x14ac:dyDescent="0.25">
      <c r="A45" s="2"/>
      <c r="B45" s="38">
        <v>28</v>
      </c>
      <c r="C45" s="53" t="s">
        <v>279</v>
      </c>
      <c r="D45" s="54"/>
      <c r="E45" s="54"/>
      <c r="F45" s="55"/>
      <c r="G45" s="56"/>
      <c r="H45" s="57"/>
      <c r="I45" s="44"/>
      <c r="J45" s="51"/>
      <c r="K45" s="58"/>
      <c r="L45" s="55" t="s">
        <v>280</v>
      </c>
      <c r="M45" s="40" t="s">
        <v>0</v>
      </c>
      <c r="N45" s="40">
        <v>0.3</v>
      </c>
      <c r="O45" s="40">
        <f>O44</f>
        <v>230</v>
      </c>
      <c r="P45" s="48">
        <f t="shared" ref="P45:P55" si="12">ROUND(N45*O45,0)</f>
        <v>69</v>
      </c>
      <c r="Q45" s="82">
        <v>5.6000000000000001E-2</v>
      </c>
      <c r="R45" s="79">
        <f t="shared" si="11"/>
        <v>3.8639999999999999</v>
      </c>
      <c r="S45" s="60"/>
      <c r="T45" s="61"/>
    </row>
    <row r="46" spans="1:20" x14ac:dyDescent="0.25">
      <c r="A46" s="2"/>
      <c r="B46" s="38">
        <v>29</v>
      </c>
      <c r="C46" s="53" t="s">
        <v>292</v>
      </c>
      <c r="D46" s="53" t="s">
        <v>294</v>
      </c>
      <c r="E46" s="54">
        <v>10</v>
      </c>
      <c r="F46" s="55">
        <v>150</v>
      </c>
      <c r="G46" s="56">
        <v>200</v>
      </c>
      <c r="H46" s="43">
        <f>G46/1000*F46/1000</f>
        <v>0.03</v>
      </c>
      <c r="I46" s="44">
        <f>H46*Q46</f>
        <v>2.4</v>
      </c>
      <c r="J46" s="51"/>
      <c r="K46" s="58" t="s">
        <v>293</v>
      </c>
      <c r="L46" s="55" t="s">
        <v>45</v>
      </c>
      <c r="M46" s="40" t="s">
        <v>0</v>
      </c>
      <c r="N46" s="40">
        <v>2</v>
      </c>
      <c r="O46" s="40">
        <v>6</v>
      </c>
      <c r="P46" s="48">
        <f t="shared" ref="P46" si="13">ROUND(N46*O46,0)</f>
        <v>12</v>
      </c>
      <c r="Q46" s="82">
        <v>80</v>
      </c>
      <c r="R46" s="79">
        <f t="shared" ref="R46:R52" si="14">P46*I46</f>
        <v>28.799999999999997</v>
      </c>
      <c r="S46" s="60"/>
      <c r="T46" s="61"/>
    </row>
    <row r="47" spans="1:20" x14ac:dyDescent="0.25">
      <c r="A47" s="2"/>
      <c r="B47" s="38">
        <v>30</v>
      </c>
      <c r="C47" s="39" t="s">
        <v>295</v>
      </c>
      <c r="D47" s="53"/>
      <c r="E47" s="54"/>
      <c r="F47" s="55"/>
      <c r="G47" s="56">
        <v>100</v>
      </c>
      <c r="H47" s="57"/>
      <c r="I47" s="44"/>
      <c r="J47" s="51"/>
      <c r="K47" s="58" t="s">
        <v>288</v>
      </c>
      <c r="L47" s="55" t="s">
        <v>44</v>
      </c>
      <c r="M47" s="40" t="s">
        <v>0</v>
      </c>
      <c r="N47" s="40">
        <v>2</v>
      </c>
      <c r="O47" s="40">
        <v>8</v>
      </c>
      <c r="P47" s="48">
        <f t="shared" ref="P47:P48" si="15">ROUND(N47*O47,0)</f>
        <v>16</v>
      </c>
      <c r="Q47" s="82">
        <v>0.46400000000000002</v>
      </c>
      <c r="R47" s="79">
        <f t="shared" si="14"/>
        <v>0</v>
      </c>
      <c r="S47" s="60"/>
      <c r="T47" s="61"/>
    </row>
    <row r="48" spans="1:20" x14ac:dyDescent="0.25">
      <c r="A48" s="2"/>
      <c r="B48" s="38">
        <v>31</v>
      </c>
      <c r="C48" s="39" t="s">
        <v>296</v>
      </c>
      <c r="D48" s="53"/>
      <c r="E48" s="54"/>
      <c r="F48" s="55"/>
      <c r="G48" s="56"/>
      <c r="H48" s="57"/>
      <c r="I48" s="44"/>
      <c r="J48" s="51"/>
      <c r="K48" s="58" t="s">
        <v>57</v>
      </c>
      <c r="L48" s="55" t="s">
        <v>40</v>
      </c>
      <c r="M48" s="40" t="s">
        <v>0</v>
      </c>
      <c r="N48" s="40">
        <v>2</v>
      </c>
      <c r="O48" s="40">
        <v>8</v>
      </c>
      <c r="P48" s="48">
        <f t="shared" si="15"/>
        <v>16</v>
      </c>
      <c r="Q48" s="82">
        <v>0.1</v>
      </c>
      <c r="R48" s="79">
        <f t="shared" si="14"/>
        <v>0</v>
      </c>
      <c r="S48" s="60"/>
      <c r="T48" s="61"/>
    </row>
    <row r="49" spans="1:20" x14ac:dyDescent="0.25">
      <c r="A49" s="2"/>
      <c r="B49" s="38">
        <v>32</v>
      </c>
      <c r="C49" s="53" t="s">
        <v>297</v>
      </c>
      <c r="D49" s="53"/>
      <c r="E49" s="54"/>
      <c r="F49" s="55"/>
      <c r="G49" s="56"/>
      <c r="H49" s="57"/>
      <c r="I49" s="44"/>
      <c r="J49" s="51"/>
      <c r="K49" s="58" t="s">
        <v>58</v>
      </c>
      <c r="L49" s="55" t="s">
        <v>44</v>
      </c>
      <c r="M49" s="40" t="s">
        <v>0</v>
      </c>
      <c r="N49" s="40">
        <v>2</v>
      </c>
      <c r="O49" s="40">
        <v>8</v>
      </c>
      <c r="P49" s="48">
        <f t="shared" ref="P49" si="16">ROUND(N49*O49,0)</f>
        <v>16</v>
      </c>
      <c r="Q49" s="82">
        <v>2.9000000000000001E-2</v>
      </c>
      <c r="R49" s="79">
        <f t="shared" si="14"/>
        <v>0</v>
      </c>
      <c r="S49" s="60"/>
      <c r="T49" s="61"/>
    </row>
    <row r="50" spans="1:20" x14ac:dyDescent="0.25">
      <c r="A50" s="2"/>
      <c r="B50" s="38">
        <v>33</v>
      </c>
      <c r="C50" s="53" t="s">
        <v>281</v>
      </c>
      <c r="D50" s="53" t="s">
        <v>282</v>
      </c>
      <c r="E50" s="54">
        <v>140</v>
      </c>
      <c r="F50" s="55">
        <v>180</v>
      </c>
      <c r="G50" s="56">
        <v>9300</v>
      </c>
      <c r="H50" s="57"/>
      <c r="I50" s="44">
        <f>G50/1000*Q50</f>
        <v>265.05</v>
      </c>
      <c r="J50" s="51"/>
      <c r="K50" s="58" t="s">
        <v>283</v>
      </c>
      <c r="L50" s="55" t="s">
        <v>284</v>
      </c>
      <c r="M50" s="40" t="s">
        <v>0</v>
      </c>
      <c r="N50" s="40">
        <v>2</v>
      </c>
      <c r="O50" s="40">
        <v>2</v>
      </c>
      <c r="P50" s="48">
        <f t="shared" si="12"/>
        <v>4</v>
      </c>
      <c r="Q50" s="82">
        <v>28.5</v>
      </c>
      <c r="R50" s="79">
        <f t="shared" si="14"/>
        <v>1060.2</v>
      </c>
      <c r="S50" s="60"/>
      <c r="T50" s="61"/>
    </row>
    <row r="51" spans="1:20" x14ac:dyDescent="0.25">
      <c r="A51" s="2"/>
      <c r="B51" s="38">
        <v>34</v>
      </c>
      <c r="C51" s="53" t="s">
        <v>285</v>
      </c>
      <c r="D51" s="53" t="s">
        <v>282</v>
      </c>
      <c r="E51" s="54">
        <v>140</v>
      </c>
      <c r="F51" s="55">
        <v>180</v>
      </c>
      <c r="G51" s="56">
        <v>4500</v>
      </c>
      <c r="H51" s="57"/>
      <c r="I51" s="44">
        <f>G51/1000*Q51</f>
        <v>128.25</v>
      </c>
      <c r="J51" s="51"/>
      <c r="K51" s="58" t="s">
        <v>283</v>
      </c>
      <c r="L51" s="55" t="s">
        <v>284</v>
      </c>
      <c r="M51" s="40" t="s">
        <v>0</v>
      </c>
      <c r="N51" s="40">
        <v>2</v>
      </c>
      <c r="O51" s="40">
        <v>2</v>
      </c>
      <c r="P51" s="48">
        <f t="shared" si="12"/>
        <v>4</v>
      </c>
      <c r="Q51" s="82">
        <v>28.5</v>
      </c>
      <c r="R51" s="79">
        <f t="shared" si="14"/>
        <v>513</v>
      </c>
      <c r="S51" s="60"/>
      <c r="T51" s="61"/>
    </row>
    <row r="52" spans="1:20" x14ac:dyDescent="0.25">
      <c r="A52" s="2"/>
      <c r="B52" s="38">
        <v>35</v>
      </c>
      <c r="C52" s="53" t="s">
        <v>286</v>
      </c>
      <c r="D52" s="53" t="s">
        <v>282</v>
      </c>
      <c r="E52" s="54">
        <v>140</v>
      </c>
      <c r="F52" s="55">
        <v>180</v>
      </c>
      <c r="G52" s="56">
        <v>4400</v>
      </c>
      <c r="H52" s="57"/>
      <c r="I52" s="44">
        <f>G52/1000*Q52</f>
        <v>125.4</v>
      </c>
      <c r="J52" s="51"/>
      <c r="K52" s="58" t="s">
        <v>283</v>
      </c>
      <c r="L52" s="55" t="s">
        <v>284</v>
      </c>
      <c r="M52" s="40" t="s">
        <v>0</v>
      </c>
      <c r="N52" s="40">
        <v>2</v>
      </c>
      <c r="O52" s="40">
        <v>2</v>
      </c>
      <c r="P52" s="48">
        <f t="shared" si="12"/>
        <v>4</v>
      </c>
      <c r="Q52" s="82">
        <v>28.5</v>
      </c>
      <c r="R52" s="79">
        <f t="shared" si="14"/>
        <v>501.6</v>
      </c>
      <c r="S52" s="60"/>
      <c r="T52" s="61"/>
    </row>
    <row r="53" spans="1:20" x14ac:dyDescent="0.25">
      <c r="A53" s="2"/>
      <c r="B53" s="38">
        <v>36</v>
      </c>
      <c r="C53" s="53" t="s">
        <v>287</v>
      </c>
      <c r="D53" s="53" t="s">
        <v>1</v>
      </c>
      <c r="E53" s="54"/>
      <c r="F53" s="55"/>
      <c r="G53" s="56">
        <v>160</v>
      </c>
      <c r="H53" s="57"/>
      <c r="I53" s="44"/>
      <c r="J53" s="51"/>
      <c r="K53" s="58" t="s">
        <v>288</v>
      </c>
      <c r="L53" s="55" t="s">
        <v>44</v>
      </c>
      <c r="M53" s="40" t="s">
        <v>0</v>
      </c>
      <c r="N53" s="40">
        <v>2</v>
      </c>
      <c r="O53" s="40">
        <v>20</v>
      </c>
      <c r="P53" s="48">
        <f t="shared" si="12"/>
        <v>40</v>
      </c>
      <c r="Q53" s="82">
        <v>0.14099999999999999</v>
      </c>
      <c r="R53" s="79">
        <f>P53*Q53</f>
        <v>5.64</v>
      </c>
      <c r="S53" s="60"/>
      <c r="T53" s="61"/>
    </row>
    <row r="54" spans="1:20" x14ac:dyDescent="0.25">
      <c r="A54" s="2"/>
      <c r="B54" s="38">
        <v>37</v>
      </c>
      <c r="C54" s="53" t="s">
        <v>289</v>
      </c>
      <c r="D54" s="54"/>
      <c r="E54" s="54"/>
      <c r="F54" s="55"/>
      <c r="G54" s="56"/>
      <c r="H54" s="57"/>
      <c r="I54" s="44"/>
      <c r="J54" s="51"/>
      <c r="K54" s="58" t="s">
        <v>290</v>
      </c>
      <c r="L54" s="55" t="s">
        <v>44</v>
      </c>
      <c r="M54" s="40" t="s">
        <v>0</v>
      </c>
      <c r="N54" s="40">
        <v>2</v>
      </c>
      <c r="O54" s="40">
        <v>40</v>
      </c>
      <c r="P54" s="48">
        <f t="shared" si="12"/>
        <v>80</v>
      </c>
      <c r="Q54" s="82">
        <v>2.1000000000000001E-2</v>
      </c>
      <c r="R54" s="79">
        <f>P54*Q54</f>
        <v>1.6800000000000002</v>
      </c>
      <c r="S54" s="60"/>
      <c r="T54" s="61"/>
    </row>
    <row r="55" spans="1:20" x14ac:dyDescent="0.25">
      <c r="A55" s="2"/>
      <c r="B55" s="38">
        <v>38</v>
      </c>
      <c r="C55" s="53" t="s">
        <v>291</v>
      </c>
      <c r="D55" s="54"/>
      <c r="E55" s="54"/>
      <c r="F55" s="55"/>
      <c r="G55" s="56"/>
      <c r="H55" s="57"/>
      <c r="I55" s="44"/>
      <c r="J55" s="51"/>
      <c r="K55" s="58" t="s">
        <v>57</v>
      </c>
      <c r="L55" s="55" t="s">
        <v>44</v>
      </c>
      <c r="M55" s="40" t="s">
        <v>0</v>
      </c>
      <c r="N55" s="40">
        <v>2</v>
      </c>
      <c r="O55" s="40">
        <v>20</v>
      </c>
      <c r="P55" s="48">
        <f t="shared" si="12"/>
        <v>40</v>
      </c>
      <c r="Q55" s="82">
        <v>1.4999999999999999E-2</v>
      </c>
      <c r="R55" s="79">
        <f>P55*Q55</f>
        <v>0.6</v>
      </c>
      <c r="S55" s="60"/>
      <c r="T55" s="61"/>
    </row>
    <row r="56" spans="1:20" x14ac:dyDescent="0.25">
      <c r="A56" s="2"/>
      <c r="B56" s="52"/>
      <c r="C56" s="53"/>
      <c r="D56" s="54"/>
      <c r="E56" s="54"/>
      <c r="F56" s="55"/>
      <c r="G56" s="56"/>
      <c r="H56" s="57"/>
      <c r="I56" s="44"/>
      <c r="J56" s="51"/>
      <c r="K56" s="58"/>
      <c r="L56" s="55"/>
      <c r="M56" s="54"/>
      <c r="N56" s="54"/>
      <c r="O56" s="54"/>
      <c r="P56" s="59"/>
      <c r="Q56" s="82"/>
      <c r="R56" s="80"/>
      <c r="S56" s="60"/>
      <c r="T56" s="61"/>
    </row>
    <row r="57" spans="1:20" ht="15.75" thickBot="1" x14ac:dyDescent="0.3">
      <c r="A57" s="2"/>
      <c r="B57" s="126"/>
      <c r="C57" s="127"/>
      <c r="D57" s="128"/>
      <c r="E57" s="128"/>
      <c r="F57" s="129"/>
      <c r="G57" s="130"/>
      <c r="H57" s="131"/>
      <c r="I57" s="132"/>
      <c r="J57" s="133"/>
      <c r="K57" s="134"/>
      <c r="L57" s="129"/>
      <c r="M57" s="128"/>
      <c r="N57" s="128"/>
      <c r="O57" s="128"/>
      <c r="P57" s="135"/>
      <c r="Q57" s="136"/>
      <c r="R57" s="137"/>
      <c r="S57" s="138"/>
      <c r="T57" s="139"/>
    </row>
    <row r="60" spans="1:20" x14ac:dyDescent="0.25">
      <c r="S60" s="17" t="s">
        <v>1</v>
      </c>
    </row>
  </sheetData>
  <mergeCells count="4">
    <mergeCell ref="B7:B8"/>
    <mergeCell ref="J7:J8"/>
    <mergeCell ref="K7:K8"/>
    <mergeCell ref="N7:P7"/>
  </mergeCells>
  <pageMargins left="0.70866141732283472" right="0.70866141732283472" top="0.78740157480314965" bottom="0.78740157480314965" header="0.31496062992125984" footer="0.31496062992125984"/>
  <pageSetup paperSize="9" scale="57" fitToHeight="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workbookViewId="0">
      <selection activeCell="H40" sqref="H40"/>
    </sheetView>
  </sheetViews>
  <sheetFormatPr defaultRowHeight="15" x14ac:dyDescent="0.25"/>
  <cols>
    <col min="1" max="1" width="4.42578125" style="1" customWidth="1"/>
    <col min="2" max="2" width="7.7109375" style="2" customWidth="1"/>
    <col min="3" max="3" width="24.7109375" style="2" customWidth="1"/>
    <col min="4" max="4" width="23.140625" style="2" customWidth="1"/>
    <col min="5" max="5" width="8.42578125" style="2" customWidth="1"/>
    <col min="6" max="6" width="5.7109375" style="14" bestFit="1" customWidth="1"/>
    <col min="7" max="7" width="10.28515625" style="15" bestFit="1" customWidth="1"/>
    <col min="8" max="8" width="14.42578125" style="15" customWidth="1"/>
    <col min="9" max="9" width="9.85546875" style="15" customWidth="1"/>
    <col min="10" max="10" width="14.85546875" style="16" customWidth="1"/>
    <col min="11" max="11" width="19.140625" style="14" customWidth="1"/>
    <col min="12" max="12" width="9.140625" style="2"/>
    <col min="13" max="13" width="6" style="2" bestFit="1" customWidth="1"/>
    <col min="14" max="14" width="9.85546875" style="2" bestFit="1" customWidth="1"/>
    <col min="15" max="15" width="9" style="2" customWidth="1"/>
    <col min="16" max="16" width="10" style="2" bestFit="1" customWidth="1"/>
    <col min="17" max="17" width="10.7109375" style="17" customWidth="1"/>
    <col min="18" max="18" width="12.140625" style="18" customWidth="1"/>
    <col min="19" max="19" width="10.7109375" style="17" customWidth="1"/>
    <col min="20" max="20" width="12.140625" style="18" customWidth="1"/>
    <col min="21" max="255" width="9.140625" style="1"/>
    <col min="256" max="256" width="8.140625" style="1" customWidth="1"/>
    <col min="257" max="257" width="36.5703125" style="1" customWidth="1"/>
    <col min="258" max="258" width="10" style="1" customWidth="1"/>
    <col min="259" max="259" width="5.7109375" style="1" bestFit="1" customWidth="1"/>
    <col min="260" max="260" width="10.28515625" style="1" bestFit="1" customWidth="1"/>
    <col min="261" max="261" width="13.28515625" style="1" bestFit="1" customWidth="1"/>
    <col min="262" max="262" width="10.140625" style="1" customWidth="1"/>
    <col min="263" max="263" width="10.7109375" style="1" bestFit="1" customWidth="1"/>
    <col min="264" max="264" width="13.5703125" style="1" customWidth="1"/>
    <col min="265" max="265" width="9.140625" style="1"/>
    <col min="266" max="266" width="6" style="1" bestFit="1" customWidth="1"/>
    <col min="267" max="267" width="9.85546875" style="1" bestFit="1" customWidth="1"/>
    <col min="268" max="268" width="9" style="1" customWidth="1"/>
    <col min="269" max="269" width="10" style="1" bestFit="1" customWidth="1"/>
    <col min="270" max="270" width="9.7109375" style="1" bestFit="1" customWidth="1"/>
    <col min="271" max="271" width="11.42578125" style="1" bestFit="1" customWidth="1"/>
    <col min="272" max="272" width="0.42578125" style="1" customWidth="1"/>
    <col min="273" max="511" width="9.140625" style="1"/>
    <col min="512" max="512" width="8.140625" style="1" customWidth="1"/>
    <col min="513" max="513" width="36.5703125" style="1" customWidth="1"/>
    <col min="514" max="514" width="10" style="1" customWidth="1"/>
    <col min="515" max="515" width="5.7109375" style="1" bestFit="1" customWidth="1"/>
    <col min="516" max="516" width="10.28515625" style="1" bestFit="1" customWidth="1"/>
    <col min="517" max="517" width="13.28515625" style="1" bestFit="1" customWidth="1"/>
    <col min="518" max="518" width="10.140625" style="1" customWidth="1"/>
    <col min="519" max="519" width="10.7109375" style="1" bestFit="1" customWidth="1"/>
    <col min="520" max="520" width="13.5703125" style="1" customWidth="1"/>
    <col min="521" max="521" width="9.140625" style="1"/>
    <col min="522" max="522" width="6" style="1" bestFit="1" customWidth="1"/>
    <col min="523" max="523" width="9.85546875" style="1" bestFit="1" customWidth="1"/>
    <col min="524" max="524" width="9" style="1" customWidth="1"/>
    <col min="525" max="525" width="10" style="1" bestFit="1" customWidth="1"/>
    <col min="526" max="526" width="9.7109375" style="1" bestFit="1" customWidth="1"/>
    <col min="527" max="527" width="11.42578125" style="1" bestFit="1" customWidth="1"/>
    <col min="528" max="528" width="0.42578125" style="1" customWidth="1"/>
    <col min="529" max="767" width="9.140625" style="1"/>
    <col min="768" max="768" width="8.140625" style="1" customWidth="1"/>
    <col min="769" max="769" width="36.5703125" style="1" customWidth="1"/>
    <col min="770" max="770" width="10" style="1" customWidth="1"/>
    <col min="771" max="771" width="5.7109375" style="1" bestFit="1" customWidth="1"/>
    <col min="772" max="772" width="10.28515625" style="1" bestFit="1" customWidth="1"/>
    <col min="773" max="773" width="13.28515625" style="1" bestFit="1" customWidth="1"/>
    <col min="774" max="774" width="10.140625" style="1" customWidth="1"/>
    <col min="775" max="775" width="10.7109375" style="1" bestFit="1" customWidth="1"/>
    <col min="776" max="776" width="13.5703125" style="1" customWidth="1"/>
    <col min="777" max="777" width="9.140625" style="1"/>
    <col min="778" max="778" width="6" style="1" bestFit="1" customWidth="1"/>
    <col min="779" max="779" width="9.85546875" style="1" bestFit="1" customWidth="1"/>
    <col min="780" max="780" width="9" style="1" customWidth="1"/>
    <col min="781" max="781" width="10" style="1" bestFit="1" customWidth="1"/>
    <col min="782" max="782" width="9.7109375" style="1" bestFit="1" customWidth="1"/>
    <col min="783" max="783" width="11.42578125" style="1" bestFit="1" customWidth="1"/>
    <col min="784" max="784" width="0.42578125" style="1" customWidth="1"/>
    <col min="785" max="1023" width="9.140625" style="1"/>
    <col min="1024" max="1024" width="8.140625" style="1" customWidth="1"/>
    <col min="1025" max="1025" width="36.5703125" style="1" customWidth="1"/>
    <col min="1026" max="1026" width="10" style="1" customWidth="1"/>
    <col min="1027" max="1027" width="5.7109375" style="1" bestFit="1" customWidth="1"/>
    <col min="1028" max="1028" width="10.28515625" style="1" bestFit="1" customWidth="1"/>
    <col min="1029" max="1029" width="13.28515625" style="1" bestFit="1" customWidth="1"/>
    <col min="1030" max="1030" width="10.140625" style="1" customWidth="1"/>
    <col min="1031" max="1031" width="10.7109375" style="1" bestFit="1" customWidth="1"/>
    <col min="1032" max="1032" width="13.5703125" style="1" customWidth="1"/>
    <col min="1033" max="1033" width="9.140625" style="1"/>
    <col min="1034" max="1034" width="6" style="1" bestFit="1" customWidth="1"/>
    <col min="1035" max="1035" width="9.85546875" style="1" bestFit="1" customWidth="1"/>
    <col min="1036" max="1036" width="9" style="1" customWidth="1"/>
    <col min="1037" max="1037" width="10" style="1" bestFit="1" customWidth="1"/>
    <col min="1038" max="1038" width="9.7109375" style="1" bestFit="1" customWidth="1"/>
    <col min="1039" max="1039" width="11.42578125" style="1" bestFit="1" customWidth="1"/>
    <col min="1040" max="1040" width="0.42578125" style="1" customWidth="1"/>
    <col min="1041" max="1279" width="9.140625" style="1"/>
    <col min="1280" max="1280" width="8.140625" style="1" customWidth="1"/>
    <col min="1281" max="1281" width="36.5703125" style="1" customWidth="1"/>
    <col min="1282" max="1282" width="10" style="1" customWidth="1"/>
    <col min="1283" max="1283" width="5.7109375" style="1" bestFit="1" customWidth="1"/>
    <col min="1284" max="1284" width="10.28515625" style="1" bestFit="1" customWidth="1"/>
    <col min="1285" max="1285" width="13.28515625" style="1" bestFit="1" customWidth="1"/>
    <col min="1286" max="1286" width="10.140625" style="1" customWidth="1"/>
    <col min="1287" max="1287" width="10.7109375" style="1" bestFit="1" customWidth="1"/>
    <col min="1288" max="1288" width="13.5703125" style="1" customWidth="1"/>
    <col min="1289" max="1289" width="9.140625" style="1"/>
    <col min="1290" max="1290" width="6" style="1" bestFit="1" customWidth="1"/>
    <col min="1291" max="1291" width="9.85546875" style="1" bestFit="1" customWidth="1"/>
    <col min="1292" max="1292" width="9" style="1" customWidth="1"/>
    <col min="1293" max="1293" width="10" style="1" bestFit="1" customWidth="1"/>
    <col min="1294" max="1294" width="9.7109375" style="1" bestFit="1" customWidth="1"/>
    <col min="1295" max="1295" width="11.42578125" style="1" bestFit="1" customWidth="1"/>
    <col min="1296" max="1296" width="0.42578125" style="1" customWidth="1"/>
    <col min="1297" max="1535" width="9.140625" style="1"/>
    <col min="1536" max="1536" width="8.140625" style="1" customWidth="1"/>
    <col min="1537" max="1537" width="36.5703125" style="1" customWidth="1"/>
    <col min="1538" max="1538" width="10" style="1" customWidth="1"/>
    <col min="1539" max="1539" width="5.7109375" style="1" bestFit="1" customWidth="1"/>
    <col min="1540" max="1540" width="10.28515625" style="1" bestFit="1" customWidth="1"/>
    <col min="1541" max="1541" width="13.28515625" style="1" bestFit="1" customWidth="1"/>
    <col min="1542" max="1542" width="10.140625" style="1" customWidth="1"/>
    <col min="1543" max="1543" width="10.7109375" style="1" bestFit="1" customWidth="1"/>
    <col min="1544" max="1544" width="13.5703125" style="1" customWidth="1"/>
    <col min="1545" max="1545" width="9.140625" style="1"/>
    <col min="1546" max="1546" width="6" style="1" bestFit="1" customWidth="1"/>
    <col min="1547" max="1547" width="9.85546875" style="1" bestFit="1" customWidth="1"/>
    <col min="1548" max="1548" width="9" style="1" customWidth="1"/>
    <col min="1549" max="1549" width="10" style="1" bestFit="1" customWidth="1"/>
    <col min="1550" max="1550" width="9.7109375" style="1" bestFit="1" customWidth="1"/>
    <col min="1551" max="1551" width="11.42578125" style="1" bestFit="1" customWidth="1"/>
    <col min="1552" max="1552" width="0.42578125" style="1" customWidth="1"/>
    <col min="1553" max="1791" width="9.140625" style="1"/>
    <col min="1792" max="1792" width="8.140625" style="1" customWidth="1"/>
    <col min="1793" max="1793" width="36.5703125" style="1" customWidth="1"/>
    <col min="1794" max="1794" width="10" style="1" customWidth="1"/>
    <col min="1795" max="1795" width="5.7109375" style="1" bestFit="1" customWidth="1"/>
    <col min="1796" max="1796" width="10.28515625" style="1" bestFit="1" customWidth="1"/>
    <col min="1797" max="1797" width="13.28515625" style="1" bestFit="1" customWidth="1"/>
    <col min="1798" max="1798" width="10.140625" style="1" customWidth="1"/>
    <col min="1799" max="1799" width="10.7109375" style="1" bestFit="1" customWidth="1"/>
    <col min="1800" max="1800" width="13.5703125" style="1" customWidth="1"/>
    <col min="1801" max="1801" width="9.140625" style="1"/>
    <col min="1802" max="1802" width="6" style="1" bestFit="1" customWidth="1"/>
    <col min="1803" max="1803" width="9.85546875" style="1" bestFit="1" customWidth="1"/>
    <col min="1804" max="1804" width="9" style="1" customWidth="1"/>
    <col min="1805" max="1805" width="10" style="1" bestFit="1" customWidth="1"/>
    <col min="1806" max="1806" width="9.7109375" style="1" bestFit="1" customWidth="1"/>
    <col min="1807" max="1807" width="11.42578125" style="1" bestFit="1" customWidth="1"/>
    <col min="1808" max="1808" width="0.42578125" style="1" customWidth="1"/>
    <col min="1809" max="2047" width="9.140625" style="1"/>
    <col min="2048" max="2048" width="8.140625" style="1" customWidth="1"/>
    <col min="2049" max="2049" width="36.5703125" style="1" customWidth="1"/>
    <col min="2050" max="2050" width="10" style="1" customWidth="1"/>
    <col min="2051" max="2051" width="5.7109375" style="1" bestFit="1" customWidth="1"/>
    <col min="2052" max="2052" width="10.28515625" style="1" bestFit="1" customWidth="1"/>
    <col min="2053" max="2053" width="13.28515625" style="1" bestFit="1" customWidth="1"/>
    <col min="2054" max="2054" width="10.140625" style="1" customWidth="1"/>
    <col min="2055" max="2055" width="10.7109375" style="1" bestFit="1" customWidth="1"/>
    <col min="2056" max="2056" width="13.5703125" style="1" customWidth="1"/>
    <col min="2057" max="2057" width="9.140625" style="1"/>
    <col min="2058" max="2058" width="6" style="1" bestFit="1" customWidth="1"/>
    <col min="2059" max="2059" width="9.85546875" style="1" bestFit="1" customWidth="1"/>
    <col min="2060" max="2060" width="9" style="1" customWidth="1"/>
    <col min="2061" max="2061" width="10" style="1" bestFit="1" customWidth="1"/>
    <col min="2062" max="2062" width="9.7109375" style="1" bestFit="1" customWidth="1"/>
    <col min="2063" max="2063" width="11.42578125" style="1" bestFit="1" customWidth="1"/>
    <col min="2064" max="2064" width="0.42578125" style="1" customWidth="1"/>
    <col min="2065" max="2303" width="9.140625" style="1"/>
    <col min="2304" max="2304" width="8.140625" style="1" customWidth="1"/>
    <col min="2305" max="2305" width="36.5703125" style="1" customWidth="1"/>
    <col min="2306" max="2306" width="10" style="1" customWidth="1"/>
    <col min="2307" max="2307" width="5.7109375" style="1" bestFit="1" customWidth="1"/>
    <col min="2308" max="2308" width="10.28515625" style="1" bestFit="1" customWidth="1"/>
    <col min="2309" max="2309" width="13.28515625" style="1" bestFit="1" customWidth="1"/>
    <col min="2310" max="2310" width="10.140625" style="1" customWidth="1"/>
    <col min="2311" max="2311" width="10.7109375" style="1" bestFit="1" customWidth="1"/>
    <col min="2312" max="2312" width="13.5703125" style="1" customWidth="1"/>
    <col min="2313" max="2313" width="9.140625" style="1"/>
    <col min="2314" max="2314" width="6" style="1" bestFit="1" customWidth="1"/>
    <col min="2315" max="2315" width="9.85546875" style="1" bestFit="1" customWidth="1"/>
    <col min="2316" max="2316" width="9" style="1" customWidth="1"/>
    <col min="2317" max="2317" width="10" style="1" bestFit="1" customWidth="1"/>
    <col min="2318" max="2318" width="9.7109375" style="1" bestFit="1" customWidth="1"/>
    <col min="2319" max="2319" width="11.42578125" style="1" bestFit="1" customWidth="1"/>
    <col min="2320" max="2320" width="0.42578125" style="1" customWidth="1"/>
    <col min="2321" max="2559" width="9.140625" style="1"/>
    <col min="2560" max="2560" width="8.140625" style="1" customWidth="1"/>
    <col min="2561" max="2561" width="36.5703125" style="1" customWidth="1"/>
    <col min="2562" max="2562" width="10" style="1" customWidth="1"/>
    <col min="2563" max="2563" width="5.7109375" style="1" bestFit="1" customWidth="1"/>
    <col min="2564" max="2564" width="10.28515625" style="1" bestFit="1" customWidth="1"/>
    <col min="2565" max="2565" width="13.28515625" style="1" bestFit="1" customWidth="1"/>
    <col min="2566" max="2566" width="10.140625" style="1" customWidth="1"/>
    <col min="2567" max="2567" width="10.7109375" style="1" bestFit="1" customWidth="1"/>
    <col min="2568" max="2568" width="13.5703125" style="1" customWidth="1"/>
    <col min="2569" max="2569" width="9.140625" style="1"/>
    <col min="2570" max="2570" width="6" style="1" bestFit="1" customWidth="1"/>
    <col min="2571" max="2571" width="9.85546875" style="1" bestFit="1" customWidth="1"/>
    <col min="2572" max="2572" width="9" style="1" customWidth="1"/>
    <col min="2573" max="2573" width="10" style="1" bestFit="1" customWidth="1"/>
    <col min="2574" max="2574" width="9.7109375" style="1" bestFit="1" customWidth="1"/>
    <col min="2575" max="2575" width="11.42578125" style="1" bestFit="1" customWidth="1"/>
    <col min="2576" max="2576" width="0.42578125" style="1" customWidth="1"/>
    <col min="2577" max="2815" width="9.140625" style="1"/>
    <col min="2816" max="2816" width="8.140625" style="1" customWidth="1"/>
    <col min="2817" max="2817" width="36.5703125" style="1" customWidth="1"/>
    <col min="2818" max="2818" width="10" style="1" customWidth="1"/>
    <col min="2819" max="2819" width="5.7109375" style="1" bestFit="1" customWidth="1"/>
    <col min="2820" max="2820" width="10.28515625" style="1" bestFit="1" customWidth="1"/>
    <col min="2821" max="2821" width="13.28515625" style="1" bestFit="1" customWidth="1"/>
    <col min="2822" max="2822" width="10.140625" style="1" customWidth="1"/>
    <col min="2823" max="2823" width="10.7109375" style="1" bestFit="1" customWidth="1"/>
    <col min="2824" max="2824" width="13.5703125" style="1" customWidth="1"/>
    <col min="2825" max="2825" width="9.140625" style="1"/>
    <col min="2826" max="2826" width="6" style="1" bestFit="1" customWidth="1"/>
    <col min="2827" max="2827" width="9.85546875" style="1" bestFit="1" customWidth="1"/>
    <col min="2828" max="2828" width="9" style="1" customWidth="1"/>
    <col min="2829" max="2829" width="10" style="1" bestFit="1" customWidth="1"/>
    <col min="2830" max="2830" width="9.7109375" style="1" bestFit="1" customWidth="1"/>
    <col min="2831" max="2831" width="11.42578125" style="1" bestFit="1" customWidth="1"/>
    <col min="2832" max="2832" width="0.42578125" style="1" customWidth="1"/>
    <col min="2833" max="3071" width="9.140625" style="1"/>
    <col min="3072" max="3072" width="8.140625" style="1" customWidth="1"/>
    <col min="3073" max="3073" width="36.5703125" style="1" customWidth="1"/>
    <col min="3074" max="3074" width="10" style="1" customWidth="1"/>
    <col min="3075" max="3075" width="5.7109375" style="1" bestFit="1" customWidth="1"/>
    <col min="3076" max="3076" width="10.28515625" style="1" bestFit="1" customWidth="1"/>
    <col min="3077" max="3077" width="13.28515625" style="1" bestFit="1" customWidth="1"/>
    <col min="3078" max="3078" width="10.140625" style="1" customWidth="1"/>
    <col min="3079" max="3079" width="10.7109375" style="1" bestFit="1" customWidth="1"/>
    <col min="3080" max="3080" width="13.5703125" style="1" customWidth="1"/>
    <col min="3081" max="3081" width="9.140625" style="1"/>
    <col min="3082" max="3082" width="6" style="1" bestFit="1" customWidth="1"/>
    <col min="3083" max="3083" width="9.85546875" style="1" bestFit="1" customWidth="1"/>
    <col min="3084" max="3084" width="9" style="1" customWidth="1"/>
    <col min="3085" max="3085" width="10" style="1" bestFit="1" customWidth="1"/>
    <col min="3086" max="3086" width="9.7109375" style="1" bestFit="1" customWidth="1"/>
    <col min="3087" max="3087" width="11.42578125" style="1" bestFit="1" customWidth="1"/>
    <col min="3088" max="3088" width="0.42578125" style="1" customWidth="1"/>
    <col min="3089" max="3327" width="9.140625" style="1"/>
    <col min="3328" max="3328" width="8.140625" style="1" customWidth="1"/>
    <col min="3329" max="3329" width="36.5703125" style="1" customWidth="1"/>
    <col min="3330" max="3330" width="10" style="1" customWidth="1"/>
    <col min="3331" max="3331" width="5.7109375" style="1" bestFit="1" customWidth="1"/>
    <col min="3332" max="3332" width="10.28515625" style="1" bestFit="1" customWidth="1"/>
    <col min="3333" max="3333" width="13.28515625" style="1" bestFit="1" customWidth="1"/>
    <col min="3334" max="3334" width="10.140625" style="1" customWidth="1"/>
    <col min="3335" max="3335" width="10.7109375" style="1" bestFit="1" customWidth="1"/>
    <col min="3336" max="3336" width="13.5703125" style="1" customWidth="1"/>
    <col min="3337" max="3337" width="9.140625" style="1"/>
    <col min="3338" max="3338" width="6" style="1" bestFit="1" customWidth="1"/>
    <col min="3339" max="3339" width="9.85546875" style="1" bestFit="1" customWidth="1"/>
    <col min="3340" max="3340" width="9" style="1" customWidth="1"/>
    <col min="3341" max="3341" width="10" style="1" bestFit="1" customWidth="1"/>
    <col min="3342" max="3342" width="9.7109375" style="1" bestFit="1" customWidth="1"/>
    <col min="3343" max="3343" width="11.42578125" style="1" bestFit="1" customWidth="1"/>
    <col min="3344" max="3344" width="0.42578125" style="1" customWidth="1"/>
    <col min="3345" max="3583" width="9.140625" style="1"/>
    <col min="3584" max="3584" width="8.140625" style="1" customWidth="1"/>
    <col min="3585" max="3585" width="36.5703125" style="1" customWidth="1"/>
    <col min="3586" max="3586" width="10" style="1" customWidth="1"/>
    <col min="3587" max="3587" width="5.7109375" style="1" bestFit="1" customWidth="1"/>
    <col min="3588" max="3588" width="10.28515625" style="1" bestFit="1" customWidth="1"/>
    <col min="3589" max="3589" width="13.28515625" style="1" bestFit="1" customWidth="1"/>
    <col min="3590" max="3590" width="10.140625" style="1" customWidth="1"/>
    <col min="3591" max="3591" width="10.7109375" style="1" bestFit="1" customWidth="1"/>
    <col min="3592" max="3592" width="13.5703125" style="1" customWidth="1"/>
    <col min="3593" max="3593" width="9.140625" style="1"/>
    <col min="3594" max="3594" width="6" style="1" bestFit="1" customWidth="1"/>
    <col min="3595" max="3595" width="9.85546875" style="1" bestFit="1" customWidth="1"/>
    <col min="3596" max="3596" width="9" style="1" customWidth="1"/>
    <col min="3597" max="3597" width="10" style="1" bestFit="1" customWidth="1"/>
    <col min="3598" max="3598" width="9.7109375" style="1" bestFit="1" customWidth="1"/>
    <col min="3599" max="3599" width="11.42578125" style="1" bestFit="1" customWidth="1"/>
    <col min="3600" max="3600" width="0.42578125" style="1" customWidth="1"/>
    <col min="3601" max="3839" width="9.140625" style="1"/>
    <col min="3840" max="3840" width="8.140625" style="1" customWidth="1"/>
    <col min="3841" max="3841" width="36.5703125" style="1" customWidth="1"/>
    <col min="3842" max="3842" width="10" style="1" customWidth="1"/>
    <col min="3843" max="3843" width="5.7109375" style="1" bestFit="1" customWidth="1"/>
    <col min="3844" max="3844" width="10.28515625" style="1" bestFit="1" customWidth="1"/>
    <col min="3845" max="3845" width="13.28515625" style="1" bestFit="1" customWidth="1"/>
    <col min="3846" max="3846" width="10.140625" style="1" customWidth="1"/>
    <col min="3847" max="3847" width="10.7109375" style="1" bestFit="1" customWidth="1"/>
    <col min="3848" max="3848" width="13.5703125" style="1" customWidth="1"/>
    <col min="3849" max="3849" width="9.140625" style="1"/>
    <col min="3850" max="3850" width="6" style="1" bestFit="1" customWidth="1"/>
    <col min="3851" max="3851" width="9.85546875" style="1" bestFit="1" customWidth="1"/>
    <col min="3852" max="3852" width="9" style="1" customWidth="1"/>
    <col min="3853" max="3853" width="10" style="1" bestFit="1" customWidth="1"/>
    <col min="3854" max="3854" width="9.7109375" style="1" bestFit="1" customWidth="1"/>
    <col min="3855" max="3855" width="11.42578125" style="1" bestFit="1" customWidth="1"/>
    <col min="3856" max="3856" width="0.42578125" style="1" customWidth="1"/>
    <col min="3857" max="4095" width="9.140625" style="1"/>
    <col min="4096" max="4096" width="8.140625" style="1" customWidth="1"/>
    <col min="4097" max="4097" width="36.5703125" style="1" customWidth="1"/>
    <col min="4098" max="4098" width="10" style="1" customWidth="1"/>
    <col min="4099" max="4099" width="5.7109375" style="1" bestFit="1" customWidth="1"/>
    <col min="4100" max="4100" width="10.28515625" style="1" bestFit="1" customWidth="1"/>
    <col min="4101" max="4101" width="13.28515625" style="1" bestFit="1" customWidth="1"/>
    <col min="4102" max="4102" width="10.140625" style="1" customWidth="1"/>
    <col min="4103" max="4103" width="10.7109375" style="1" bestFit="1" customWidth="1"/>
    <col min="4104" max="4104" width="13.5703125" style="1" customWidth="1"/>
    <col min="4105" max="4105" width="9.140625" style="1"/>
    <col min="4106" max="4106" width="6" style="1" bestFit="1" customWidth="1"/>
    <col min="4107" max="4107" width="9.85546875" style="1" bestFit="1" customWidth="1"/>
    <col min="4108" max="4108" width="9" style="1" customWidth="1"/>
    <col min="4109" max="4109" width="10" style="1" bestFit="1" customWidth="1"/>
    <col min="4110" max="4110" width="9.7109375" style="1" bestFit="1" customWidth="1"/>
    <col min="4111" max="4111" width="11.42578125" style="1" bestFit="1" customWidth="1"/>
    <col min="4112" max="4112" width="0.42578125" style="1" customWidth="1"/>
    <col min="4113" max="4351" width="9.140625" style="1"/>
    <col min="4352" max="4352" width="8.140625" style="1" customWidth="1"/>
    <col min="4353" max="4353" width="36.5703125" style="1" customWidth="1"/>
    <col min="4354" max="4354" width="10" style="1" customWidth="1"/>
    <col min="4355" max="4355" width="5.7109375" style="1" bestFit="1" customWidth="1"/>
    <col min="4356" max="4356" width="10.28515625" style="1" bestFit="1" customWidth="1"/>
    <col min="4357" max="4357" width="13.28515625" style="1" bestFit="1" customWidth="1"/>
    <col min="4358" max="4358" width="10.140625" style="1" customWidth="1"/>
    <col min="4359" max="4359" width="10.7109375" style="1" bestFit="1" customWidth="1"/>
    <col min="4360" max="4360" width="13.5703125" style="1" customWidth="1"/>
    <col min="4361" max="4361" width="9.140625" style="1"/>
    <col min="4362" max="4362" width="6" style="1" bestFit="1" customWidth="1"/>
    <col min="4363" max="4363" width="9.85546875" style="1" bestFit="1" customWidth="1"/>
    <col min="4364" max="4364" width="9" style="1" customWidth="1"/>
    <col min="4365" max="4365" width="10" style="1" bestFit="1" customWidth="1"/>
    <col min="4366" max="4366" width="9.7109375" style="1" bestFit="1" customWidth="1"/>
    <col min="4367" max="4367" width="11.42578125" style="1" bestFit="1" customWidth="1"/>
    <col min="4368" max="4368" width="0.42578125" style="1" customWidth="1"/>
    <col min="4369" max="4607" width="9.140625" style="1"/>
    <col min="4608" max="4608" width="8.140625" style="1" customWidth="1"/>
    <col min="4609" max="4609" width="36.5703125" style="1" customWidth="1"/>
    <col min="4610" max="4610" width="10" style="1" customWidth="1"/>
    <col min="4611" max="4611" width="5.7109375" style="1" bestFit="1" customWidth="1"/>
    <col min="4612" max="4612" width="10.28515625" style="1" bestFit="1" customWidth="1"/>
    <col min="4613" max="4613" width="13.28515625" style="1" bestFit="1" customWidth="1"/>
    <col min="4614" max="4614" width="10.140625" style="1" customWidth="1"/>
    <col min="4615" max="4615" width="10.7109375" style="1" bestFit="1" customWidth="1"/>
    <col min="4616" max="4616" width="13.5703125" style="1" customWidth="1"/>
    <col min="4617" max="4617" width="9.140625" style="1"/>
    <col min="4618" max="4618" width="6" style="1" bestFit="1" customWidth="1"/>
    <col min="4619" max="4619" width="9.85546875" style="1" bestFit="1" customWidth="1"/>
    <col min="4620" max="4620" width="9" style="1" customWidth="1"/>
    <col min="4621" max="4621" width="10" style="1" bestFit="1" customWidth="1"/>
    <col min="4622" max="4622" width="9.7109375" style="1" bestFit="1" customWidth="1"/>
    <col min="4623" max="4623" width="11.42578125" style="1" bestFit="1" customWidth="1"/>
    <col min="4624" max="4624" width="0.42578125" style="1" customWidth="1"/>
    <col min="4625" max="4863" width="9.140625" style="1"/>
    <col min="4864" max="4864" width="8.140625" style="1" customWidth="1"/>
    <col min="4865" max="4865" width="36.5703125" style="1" customWidth="1"/>
    <col min="4866" max="4866" width="10" style="1" customWidth="1"/>
    <col min="4867" max="4867" width="5.7109375" style="1" bestFit="1" customWidth="1"/>
    <col min="4868" max="4868" width="10.28515625" style="1" bestFit="1" customWidth="1"/>
    <col min="4869" max="4869" width="13.28515625" style="1" bestFit="1" customWidth="1"/>
    <col min="4870" max="4870" width="10.140625" style="1" customWidth="1"/>
    <col min="4871" max="4871" width="10.7109375" style="1" bestFit="1" customWidth="1"/>
    <col min="4872" max="4872" width="13.5703125" style="1" customWidth="1"/>
    <col min="4873" max="4873" width="9.140625" style="1"/>
    <col min="4874" max="4874" width="6" style="1" bestFit="1" customWidth="1"/>
    <col min="4875" max="4875" width="9.85546875" style="1" bestFit="1" customWidth="1"/>
    <col min="4876" max="4876" width="9" style="1" customWidth="1"/>
    <col min="4877" max="4877" width="10" style="1" bestFit="1" customWidth="1"/>
    <col min="4878" max="4878" width="9.7109375" style="1" bestFit="1" customWidth="1"/>
    <col min="4879" max="4879" width="11.42578125" style="1" bestFit="1" customWidth="1"/>
    <col min="4880" max="4880" width="0.42578125" style="1" customWidth="1"/>
    <col min="4881" max="5119" width="9.140625" style="1"/>
    <col min="5120" max="5120" width="8.140625" style="1" customWidth="1"/>
    <col min="5121" max="5121" width="36.5703125" style="1" customWidth="1"/>
    <col min="5122" max="5122" width="10" style="1" customWidth="1"/>
    <col min="5123" max="5123" width="5.7109375" style="1" bestFit="1" customWidth="1"/>
    <col min="5124" max="5124" width="10.28515625" style="1" bestFit="1" customWidth="1"/>
    <col min="5125" max="5125" width="13.28515625" style="1" bestFit="1" customWidth="1"/>
    <col min="5126" max="5126" width="10.140625" style="1" customWidth="1"/>
    <col min="5127" max="5127" width="10.7109375" style="1" bestFit="1" customWidth="1"/>
    <col min="5128" max="5128" width="13.5703125" style="1" customWidth="1"/>
    <col min="5129" max="5129" width="9.140625" style="1"/>
    <col min="5130" max="5130" width="6" style="1" bestFit="1" customWidth="1"/>
    <col min="5131" max="5131" width="9.85546875" style="1" bestFit="1" customWidth="1"/>
    <col min="5132" max="5132" width="9" style="1" customWidth="1"/>
    <col min="5133" max="5133" width="10" style="1" bestFit="1" customWidth="1"/>
    <col min="5134" max="5134" width="9.7109375" style="1" bestFit="1" customWidth="1"/>
    <col min="5135" max="5135" width="11.42578125" style="1" bestFit="1" customWidth="1"/>
    <col min="5136" max="5136" width="0.42578125" style="1" customWidth="1"/>
    <col min="5137" max="5375" width="9.140625" style="1"/>
    <col min="5376" max="5376" width="8.140625" style="1" customWidth="1"/>
    <col min="5377" max="5377" width="36.5703125" style="1" customWidth="1"/>
    <col min="5378" max="5378" width="10" style="1" customWidth="1"/>
    <col min="5379" max="5379" width="5.7109375" style="1" bestFit="1" customWidth="1"/>
    <col min="5380" max="5380" width="10.28515625" style="1" bestFit="1" customWidth="1"/>
    <col min="5381" max="5381" width="13.28515625" style="1" bestFit="1" customWidth="1"/>
    <col min="5382" max="5382" width="10.140625" style="1" customWidth="1"/>
    <col min="5383" max="5383" width="10.7109375" style="1" bestFit="1" customWidth="1"/>
    <col min="5384" max="5384" width="13.5703125" style="1" customWidth="1"/>
    <col min="5385" max="5385" width="9.140625" style="1"/>
    <col min="5386" max="5386" width="6" style="1" bestFit="1" customWidth="1"/>
    <col min="5387" max="5387" width="9.85546875" style="1" bestFit="1" customWidth="1"/>
    <col min="5388" max="5388" width="9" style="1" customWidth="1"/>
    <col min="5389" max="5389" width="10" style="1" bestFit="1" customWidth="1"/>
    <col min="5390" max="5390" width="9.7109375" style="1" bestFit="1" customWidth="1"/>
    <col min="5391" max="5391" width="11.42578125" style="1" bestFit="1" customWidth="1"/>
    <col min="5392" max="5392" width="0.42578125" style="1" customWidth="1"/>
    <col min="5393" max="5631" width="9.140625" style="1"/>
    <col min="5632" max="5632" width="8.140625" style="1" customWidth="1"/>
    <col min="5633" max="5633" width="36.5703125" style="1" customWidth="1"/>
    <col min="5634" max="5634" width="10" style="1" customWidth="1"/>
    <col min="5635" max="5635" width="5.7109375" style="1" bestFit="1" customWidth="1"/>
    <col min="5636" max="5636" width="10.28515625" style="1" bestFit="1" customWidth="1"/>
    <col min="5637" max="5637" width="13.28515625" style="1" bestFit="1" customWidth="1"/>
    <col min="5638" max="5638" width="10.140625" style="1" customWidth="1"/>
    <col min="5639" max="5639" width="10.7109375" style="1" bestFit="1" customWidth="1"/>
    <col min="5640" max="5640" width="13.5703125" style="1" customWidth="1"/>
    <col min="5641" max="5641" width="9.140625" style="1"/>
    <col min="5642" max="5642" width="6" style="1" bestFit="1" customWidth="1"/>
    <col min="5643" max="5643" width="9.85546875" style="1" bestFit="1" customWidth="1"/>
    <col min="5644" max="5644" width="9" style="1" customWidth="1"/>
    <col min="5645" max="5645" width="10" style="1" bestFit="1" customWidth="1"/>
    <col min="5646" max="5646" width="9.7109375" style="1" bestFit="1" customWidth="1"/>
    <col min="5647" max="5647" width="11.42578125" style="1" bestFit="1" customWidth="1"/>
    <col min="5648" max="5648" width="0.42578125" style="1" customWidth="1"/>
    <col min="5649" max="5887" width="9.140625" style="1"/>
    <col min="5888" max="5888" width="8.140625" style="1" customWidth="1"/>
    <col min="5889" max="5889" width="36.5703125" style="1" customWidth="1"/>
    <col min="5890" max="5890" width="10" style="1" customWidth="1"/>
    <col min="5891" max="5891" width="5.7109375" style="1" bestFit="1" customWidth="1"/>
    <col min="5892" max="5892" width="10.28515625" style="1" bestFit="1" customWidth="1"/>
    <col min="5893" max="5893" width="13.28515625" style="1" bestFit="1" customWidth="1"/>
    <col min="5894" max="5894" width="10.140625" style="1" customWidth="1"/>
    <col min="5895" max="5895" width="10.7109375" style="1" bestFit="1" customWidth="1"/>
    <col min="5896" max="5896" width="13.5703125" style="1" customWidth="1"/>
    <col min="5897" max="5897" width="9.140625" style="1"/>
    <col min="5898" max="5898" width="6" style="1" bestFit="1" customWidth="1"/>
    <col min="5899" max="5899" width="9.85546875" style="1" bestFit="1" customWidth="1"/>
    <col min="5900" max="5900" width="9" style="1" customWidth="1"/>
    <col min="5901" max="5901" width="10" style="1" bestFit="1" customWidth="1"/>
    <col min="5902" max="5902" width="9.7109375" style="1" bestFit="1" customWidth="1"/>
    <col min="5903" max="5903" width="11.42578125" style="1" bestFit="1" customWidth="1"/>
    <col min="5904" max="5904" width="0.42578125" style="1" customWidth="1"/>
    <col min="5905" max="6143" width="9.140625" style="1"/>
    <col min="6144" max="6144" width="8.140625" style="1" customWidth="1"/>
    <col min="6145" max="6145" width="36.5703125" style="1" customWidth="1"/>
    <col min="6146" max="6146" width="10" style="1" customWidth="1"/>
    <col min="6147" max="6147" width="5.7109375" style="1" bestFit="1" customWidth="1"/>
    <col min="6148" max="6148" width="10.28515625" style="1" bestFit="1" customWidth="1"/>
    <col min="6149" max="6149" width="13.28515625" style="1" bestFit="1" customWidth="1"/>
    <col min="6150" max="6150" width="10.140625" style="1" customWidth="1"/>
    <col min="6151" max="6151" width="10.7109375" style="1" bestFit="1" customWidth="1"/>
    <col min="6152" max="6152" width="13.5703125" style="1" customWidth="1"/>
    <col min="6153" max="6153" width="9.140625" style="1"/>
    <col min="6154" max="6154" width="6" style="1" bestFit="1" customWidth="1"/>
    <col min="6155" max="6155" width="9.85546875" style="1" bestFit="1" customWidth="1"/>
    <col min="6156" max="6156" width="9" style="1" customWidth="1"/>
    <col min="6157" max="6157" width="10" style="1" bestFit="1" customWidth="1"/>
    <col min="6158" max="6158" width="9.7109375" style="1" bestFit="1" customWidth="1"/>
    <col min="6159" max="6159" width="11.42578125" style="1" bestFit="1" customWidth="1"/>
    <col min="6160" max="6160" width="0.42578125" style="1" customWidth="1"/>
    <col min="6161" max="6399" width="9.140625" style="1"/>
    <col min="6400" max="6400" width="8.140625" style="1" customWidth="1"/>
    <col min="6401" max="6401" width="36.5703125" style="1" customWidth="1"/>
    <col min="6402" max="6402" width="10" style="1" customWidth="1"/>
    <col min="6403" max="6403" width="5.7109375" style="1" bestFit="1" customWidth="1"/>
    <col min="6404" max="6404" width="10.28515625" style="1" bestFit="1" customWidth="1"/>
    <col min="6405" max="6405" width="13.28515625" style="1" bestFit="1" customWidth="1"/>
    <col min="6406" max="6406" width="10.140625" style="1" customWidth="1"/>
    <col min="6407" max="6407" width="10.7109375" style="1" bestFit="1" customWidth="1"/>
    <col min="6408" max="6408" width="13.5703125" style="1" customWidth="1"/>
    <col min="6409" max="6409" width="9.140625" style="1"/>
    <col min="6410" max="6410" width="6" style="1" bestFit="1" customWidth="1"/>
    <col min="6411" max="6411" width="9.85546875" style="1" bestFit="1" customWidth="1"/>
    <col min="6412" max="6412" width="9" style="1" customWidth="1"/>
    <col min="6413" max="6413" width="10" style="1" bestFit="1" customWidth="1"/>
    <col min="6414" max="6414" width="9.7109375" style="1" bestFit="1" customWidth="1"/>
    <col min="6415" max="6415" width="11.42578125" style="1" bestFit="1" customWidth="1"/>
    <col min="6416" max="6416" width="0.42578125" style="1" customWidth="1"/>
    <col min="6417" max="6655" width="9.140625" style="1"/>
    <col min="6656" max="6656" width="8.140625" style="1" customWidth="1"/>
    <col min="6657" max="6657" width="36.5703125" style="1" customWidth="1"/>
    <col min="6658" max="6658" width="10" style="1" customWidth="1"/>
    <col min="6659" max="6659" width="5.7109375" style="1" bestFit="1" customWidth="1"/>
    <col min="6660" max="6660" width="10.28515625" style="1" bestFit="1" customWidth="1"/>
    <col min="6661" max="6661" width="13.28515625" style="1" bestFit="1" customWidth="1"/>
    <col min="6662" max="6662" width="10.140625" style="1" customWidth="1"/>
    <col min="6663" max="6663" width="10.7109375" style="1" bestFit="1" customWidth="1"/>
    <col min="6664" max="6664" width="13.5703125" style="1" customWidth="1"/>
    <col min="6665" max="6665" width="9.140625" style="1"/>
    <col min="6666" max="6666" width="6" style="1" bestFit="1" customWidth="1"/>
    <col min="6667" max="6667" width="9.85546875" style="1" bestFit="1" customWidth="1"/>
    <col min="6668" max="6668" width="9" style="1" customWidth="1"/>
    <col min="6669" max="6669" width="10" style="1" bestFit="1" customWidth="1"/>
    <col min="6670" max="6670" width="9.7109375" style="1" bestFit="1" customWidth="1"/>
    <col min="6671" max="6671" width="11.42578125" style="1" bestFit="1" customWidth="1"/>
    <col min="6672" max="6672" width="0.42578125" style="1" customWidth="1"/>
    <col min="6673" max="6911" width="9.140625" style="1"/>
    <col min="6912" max="6912" width="8.140625" style="1" customWidth="1"/>
    <col min="6913" max="6913" width="36.5703125" style="1" customWidth="1"/>
    <col min="6914" max="6914" width="10" style="1" customWidth="1"/>
    <col min="6915" max="6915" width="5.7109375" style="1" bestFit="1" customWidth="1"/>
    <col min="6916" max="6916" width="10.28515625" style="1" bestFit="1" customWidth="1"/>
    <col min="6917" max="6917" width="13.28515625" style="1" bestFit="1" customWidth="1"/>
    <col min="6918" max="6918" width="10.140625" style="1" customWidth="1"/>
    <col min="6919" max="6919" width="10.7109375" style="1" bestFit="1" customWidth="1"/>
    <col min="6920" max="6920" width="13.5703125" style="1" customWidth="1"/>
    <col min="6921" max="6921" width="9.140625" style="1"/>
    <col min="6922" max="6922" width="6" style="1" bestFit="1" customWidth="1"/>
    <col min="6923" max="6923" width="9.85546875" style="1" bestFit="1" customWidth="1"/>
    <col min="6924" max="6924" width="9" style="1" customWidth="1"/>
    <col min="6925" max="6925" width="10" style="1" bestFit="1" customWidth="1"/>
    <col min="6926" max="6926" width="9.7109375" style="1" bestFit="1" customWidth="1"/>
    <col min="6927" max="6927" width="11.42578125" style="1" bestFit="1" customWidth="1"/>
    <col min="6928" max="6928" width="0.42578125" style="1" customWidth="1"/>
    <col min="6929" max="7167" width="9.140625" style="1"/>
    <col min="7168" max="7168" width="8.140625" style="1" customWidth="1"/>
    <col min="7169" max="7169" width="36.5703125" style="1" customWidth="1"/>
    <col min="7170" max="7170" width="10" style="1" customWidth="1"/>
    <col min="7171" max="7171" width="5.7109375" style="1" bestFit="1" customWidth="1"/>
    <col min="7172" max="7172" width="10.28515625" style="1" bestFit="1" customWidth="1"/>
    <col min="7173" max="7173" width="13.28515625" style="1" bestFit="1" customWidth="1"/>
    <col min="7174" max="7174" width="10.140625" style="1" customWidth="1"/>
    <col min="7175" max="7175" width="10.7109375" style="1" bestFit="1" customWidth="1"/>
    <col min="7176" max="7176" width="13.5703125" style="1" customWidth="1"/>
    <col min="7177" max="7177" width="9.140625" style="1"/>
    <col min="7178" max="7178" width="6" style="1" bestFit="1" customWidth="1"/>
    <col min="7179" max="7179" width="9.85546875" style="1" bestFit="1" customWidth="1"/>
    <col min="7180" max="7180" width="9" style="1" customWidth="1"/>
    <col min="7181" max="7181" width="10" style="1" bestFit="1" customWidth="1"/>
    <col min="7182" max="7182" width="9.7109375" style="1" bestFit="1" customWidth="1"/>
    <col min="7183" max="7183" width="11.42578125" style="1" bestFit="1" customWidth="1"/>
    <col min="7184" max="7184" width="0.42578125" style="1" customWidth="1"/>
    <col min="7185" max="7423" width="9.140625" style="1"/>
    <col min="7424" max="7424" width="8.140625" style="1" customWidth="1"/>
    <col min="7425" max="7425" width="36.5703125" style="1" customWidth="1"/>
    <col min="7426" max="7426" width="10" style="1" customWidth="1"/>
    <col min="7427" max="7427" width="5.7109375" style="1" bestFit="1" customWidth="1"/>
    <col min="7428" max="7428" width="10.28515625" style="1" bestFit="1" customWidth="1"/>
    <col min="7429" max="7429" width="13.28515625" style="1" bestFit="1" customWidth="1"/>
    <col min="7430" max="7430" width="10.140625" style="1" customWidth="1"/>
    <col min="7431" max="7431" width="10.7109375" style="1" bestFit="1" customWidth="1"/>
    <col min="7432" max="7432" width="13.5703125" style="1" customWidth="1"/>
    <col min="7433" max="7433" width="9.140625" style="1"/>
    <col min="7434" max="7434" width="6" style="1" bestFit="1" customWidth="1"/>
    <col min="7435" max="7435" width="9.85546875" style="1" bestFit="1" customWidth="1"/>
    <col min="7436" max="7436" width="9" style="1" customWidth="1"/>
    <col min="7437" max="7437" width="10" style="1" bestFit="1" customWidth="1"/>
    <col min="7438" max="7438" width="9.7109375" style="1" bestFit="1" customWidth="1"/>
    <col min="7439" max="7439" width="11.42578125" style="1" bestFit="1" customWidth="1"/>
    <col min="7440" max="7440" width="0.42578125" style="1" customWidth="1"/>
    <col min="7441" max="7679" width="9.140625" style="1"/>
    <col min="7680" max="7680" width="8.140625" style="1" customWidth="1"/>
    <col min="7681" max="7681" width="36.5703125" style="1" customWidth="1"/>
    <col min="7682" max="7682" width="10" style="1" customWidth="1"/>
    <col min="7683" max="7683" width="5.7109375" style="1" bestFit="1" customWidth="1"/>
    <col min="7684" max="7684" width="10.28515625" style="1" bestFit="1" customWidth="1"/>
    <col min="7685" max="7685" width="13.28515625" style="1" bestFit="1" customWidth="1"/>
    <col min="7686" max="7686" width="10.140625" style="1" customWidth="1"/>
    <col min="7687" max="7687" width="10.7109375" style="1" bestFit="1" customWidth="1"/>
    <col min="7688" max="7688" width="13.5703125" style="1" customWidth="1"/>
    <col min="7689" max="7689" width="9.140625" style="1"/>
    <col min="7690" max="7690" width="6" style="1" bestFit="1" customWidth="1"/>
    <col min="7691" max="7691" width="9.85546875" style="1" bestFit="1" customWidth="1"/>
    <col min="7692" max="7692" width="9" style="1" customWidth="1"/>
    <col min="7693" max="7693" width="10" style="1" bestFit="1" customWidth="1"/>
    <col min="7694" max="7694" width="9.7109375" style="1" bestFit="1" customWidth="1"/>
    <col min="7695" max="7695" width="11.42578125" style="1" bestFit="1" customWidth="1"/>
    <col min="7696" max="7696" width="0.42578125" style="1" customWidth="1"/>
    <col min="7697" max="7935" width="9.140625" style="1"/>
    <col min="7936" max="7936" width="8.140625" style="1" customWidth="1"/>
    <col min="7937" max="7937" width="36.5703125" style="1" customWidth="1"/>
    <col min="7938" max="7938" width="10" style="1" customWidth="1"/>
    <col min="7939" max="7939" width="5.7109375" style="1" bestFit="1" customWidth="1"/>
    <col min="7940" max="7940" width="10.28515625" style="1" bestFit="1" customWidth="1"/>
    <col min="7941" max="7941" width="13.28515625" style="1" bestFit="1" customWidth="1"/>
    <col min="7942" max="7942" width="10.140625" style="1" customWidth="1"/>
    <col min="7943" max="7943" width="10.7109375" style="1" bestFit="1" customWidth="1"/>
    <col min="7944" max="7944" width="13.5703125" style="1" customWidth="1"/>
    <col min="7945" max="7945" width="9.140625" style="1"/>
    <col min="7946" max="7946" width="6" style="1" bestFit="1" customWidth="1"/>
    <col min="7947" max="7947" width="9.85546875" style="1" bestFit="1" customWidth="1"/>
    <col min="7948" max="7948" width="9" style="1" customWidth="1"/>
    <col min="7949" max="7949" width="10" style="1" bestFit="1" customWidth="1"/>
    <col min="7950" max="7950" width="9.7109375" style="1" bestFit="1" customWidth="1"/>
    <col min="7951" max="7951" width="11.42578125" style="1" bestFit="1" customWidth="1"/>
    <col min="7952" max="7952" width="0.42578125" style="1" customWidth="1"/>
    <col min="7953" max="8191" width="9.140625" style="1"/>
    <col min="8192" max="8192" width="8.140625" style="1" customWidth="1"/>
    <col min="8193" max="8193" width="36.5703125" style="1" customWidth="1"/>
    <col min="8194" max="8194" width="10" style="1" customWidth="1"/>
    <col min="8195" max="8195" width="5.7109375" style="1" bestFit="1" customWidth="1"/>
    <col min="8196" max="8196" width="10.28515625" style="1" bestFit="1" customWidth="1"/>
    <col min="8197" max="8197" width="13.28515625" style="1" bestFit="1" customWidth="1"/>
    <col min="8198" max="8198" width="10.140625" style="1" customWidth="1"/>
    <col min="8199" max="8199" width="10.7109375" style="1" bestFit="1" customWidth="1"/>
    <col min="8200" max="8200" width="13.5703125" style="1" customWidth="1"/>
    <col min="8201" max="8201" width="9.140625" style="1"/>
    <col min="8202" max="8202" width="6" style="1" bestFit="1" customWidth="1"/>
    <col min="8203" max="8203" width="9.85546875" style="1" bestFit="1" customWidth="1"/>
    <col min="8204" max="8204" width="9" style="1" customWidth="1"/>
    <col min="8205" max="8205" width="10" style="1" bestFit="1" customWidth="1"/>
    <col min="8206" max="8206" width="9.7109375" style="1" bestFit="1" customWidth="1"/>
    <col min="8207" max="8207" width="11.42578125" style="1" bestFit="1" customWidth="1"/>
    <col min="8208" max="8208" width="0.42578125" style="1" customWidth="1"/>
    <col min="8209" max="8447" width="9.140625" style="1"/>
    <col min="8448" max="8448" width="8.140625" style="1" customWidth="1"/>
    <col min="8449" max="8449" width="36.5703125" style="1" customWidth="1"/>
    <col min="8450" max="8450" width="10" style="1" customWidth="1"/>
    <col min="8451" max="8451" width="5.7109375" style="1" bestFit="1" customWidth="1"/>
    <col min="8452" max="8452" width="10.28515625" style="1" bestFit="1" customWidth="1"/>
    <col min="8453" max="8453" width="13.28515625" style="1" bestFit="1" customWidth="1"/>
    <col min="8454" max="8454" width="10.140625" style="1" customWidth="1"/>
    <col min="8455" max="8455" width="10.7109375" style="1" bestFit="1" customWidth="1"/>
    <col min="8456" max="8456" width="13.5703125" style="1" customWidth="1"/>
    <col min="8457" max="8457" width="9.140625" style="1"/>
    <col min="8458" max="8458" width="6" style="1" bestFit="1" customWidth="1"/>
    <col min="8459" max="8459" width="9.85546875" style="1" bestFit="1" customWidth="1"/>
    <col min="8460" max="8460" width="9" style="1" customWidth="1"/>
    <col min="8461" max="8461" width="10" style="1" bestFit="1" customWidth="1"/>
    <col min="8462" max="8462" width="9.7109375" style="1" bestFit="1" customWidth="1"/>
    <col min="8463" max="8463" width="11.42578125" style="1" bestFit="1" customWidth="1"/>
    <col min="8464" max="8464" width="0.42578125" style="1" customWidth="1"/>
    <col min="8465" max="8703" width="9.140625" style="1"/>
    <col min="8704" max="8704" width="8.140625" style="1" customWidth="1"/>
    <col min="8705" max="8705" width="36.5703125" style="1" customWidth="1"/>
    <col min="8706" max="8706" width="10" style="1" customWidth="1"/>
    <col min="8707" max="8707" width="5.7109375" style="1" bestFit="1" customWidth="1"/>
    <col min="8708" max="8708" width="10.28515625" style="1" bestFit="1" customWidth="1"/>
    <col min="8709" max="8709" width="13.28515625" style="1" bestFit="1" customWidth="1"/>
    <col min="8710" max="8710" width="10.140625" style="1" customWidth="1"/>
    <col min="8711" max="8711" width="10.7109375" style="1" bestFit="1" customWidth="1"/>
    <col min="8712" max="8712" width="13.5703125" style="1" customWidth="1"/>
    <col min="8713" max="8713" width="9.140625" style="1"/>
    <col min="8714" max="8714" width="6" style="1" bestFit="1" customWidth="1"/>
    <col min="8715" max="8715" width="9.85546875" style="1" bestFit="1" customWidth="1"/>
    <col min="8716" max="8716" width="9" style="1" customWidth="1"/>
    <col min="8717" max="8717" width="10" style="1" bestFit="1" customWidth="1"/>
    <col min="8718" max="8718" width="9.7109375" style="1" bestFit="1" customWidth="1"/>
    <col min="8719" max="8719" width="11.42578125" style="1" bestFit="1" customWidth="1"/>
    <col min="8720" max="8720" width="0.42578125" style="1" customWidth="1"/>
    <col min="8721" max="8959" width="9.140625" style="1"/>
    <col min="8960" max="8960" width="8.140625" style="1" customWidth="1"/>
    <col min="8961" max="8961" width="36.5703125" style="1" customWidth="1"/>
    <col min="8962" max="8962" width="10" style="1" customWidth="1"/>
    <col min="8963" max="8963" width="5.7109375" style="1" bestFit="1" customWidth="1"/>
    <col min="8964" max="8964" width="10.28515625" style="1" bestFit="1" customWidth="1"/>
    <col min="8965" max="8965" width="13.28515625" style="1" bestFit="1" customWidth="1"/>
    <col min="8966" max="8966" width="10.140625" style="1" customWidth="1"/>
    <col min="8967" max="8967" width="10.7109375" style="1" bestFit="1" customWidth="1"/>
    <col min="8968" max="8968" width="13.5703125" style="1" customWidth="1"/>
    <col min="8969" max="8969" width="9.140625" style="1"/>
    <col min="8970" max="8970" width="6" style="1" bestFit="1" customWidth="1"/>
    <col min="8971" max="8971" width="9.85546875" style="1" bestFit="1" customWidth="1"/>
    <col min="8972" max="8972" width="9" style="1" customWidth="1"/>
    <col min="8973" max="8973" width="10" style="1" bestFit="1" customWidth="1"/>
    <col min="8974" max="8974" width="9.7109375" style="1" bestFit="1" customWidth="1"/>
    <col min="8975" max="8975" width="11.42578125" style="1" bestFit="1" customWidth="1"/>
    <col min="8976" max="8976" width="0.42578125" style="1" customWidth="1"/>
    <col min="8977" max="9215" width="9.140625" style="1"/>
    <col min="9216" max="9216" width="8.140625" style="1" customWidth="1"/>
    <col min="9217" max="9217" width="36.5703125" style="1" customWidth="1"/>
    <col min="9218" max="9218" width="10" style="1" customWidth="1"/>
    <col min="9219" max="9219" width="5.7109375" style="1" bestFit="1" customWidth="1"/>
    <col min="9220" max="9220" width="10.28515625" style="1" bestFit="1" customWidth="1"/>
    <col min="9221" max="9221" width="13.28515625" style="1" bestFit="1" customWidth="1"/>
    <col min="9222" max="9222" width="10.140625" style="1" customWidth="1"/>
    <col min="9223" max="9223" width="10.7109375" style="1" bestFit="1" customWidth="1"/>
    <col min="9224" max="9224" width="13.5703125" style="1" customWidth="1"/>
    <col min="9225" max="9225" width="9.140625" style="1"/>
    <col min="9226" max="9226" width="6" style="1" bestFit="1" customWidth="1"/>
    <col min="9227" max="9227" width="9.85546875" style="1" bestFit="1" customWidth="1"/>
    <col min="9228" max="9228" width="9" style="1" customWidth="1"/>
    <col min="9229" max="9229" width="10" style="1" bestFit="1" customWidth="1"/>
    <col min="9230" max="9230" width="9.7109375" style="1" bestFit="1" customWidth="1"/>
    <col min="9231" max="9231" width="11.42578125" style="1" bestFit="1" customWidth="1"/>
    <col min="9232" max="9232" width="0.42578125" style="1" customWidth="1"/>
    <col min="9233" max="9471" width="9.140625" style="1"/>
    <col min="9472" max="9472" width="8.140625" style="1" customWidth="1"/>
    <col min="9473" max="9473" width="36.5703125" style="1" customWidth="1"/>
    <col min="9474" max="9474" width="10" style="1" customWidth="1"/>
    <col min="9475" max="9475" width="5.7109375" style="1" bestFit="1" customWidth="1"/>
    <col min="9476" max="9476" width="10.28515625" style="1" bestFit="1" customWidth="1"/>
    <col min="9477" max="9477" width="13.28515625" style="1" bestFit="1" customWidth="1"/>
    <col min="9478" max="9478" width="10.140625" style="1" customWidth="1"/>
    <col min="9479" max="9479" width="10.7109375" style="1" bestFit="1" customWidth="1"/>
    <col min="9480" max="9480" width="13.5703125" style="1" customWidth="1"/>
    <col min="9481" max="9481" width="9.140625" style="1"/>
    <col min="9482" max="9482" width="6" style="1" bestFit="1" customWidth="1"/>
    <col min="9483" max="9483" width="9.85546875" style="1" bestFit="1" customWidth="1"/>
    <col min="9484" max="9484" width="9" style="1" customWidth="1"/>
    <col min="9485" max="9485" width="10" style="1" bestFit="1" customWidth="1"/>
    <col min="9486" max="9486" width="9.7109375" style="1" bestFit="1" customWidth="1"/>
    <col min="9487" max="9487" width="11.42578125" style="1" bestFit="1" customWidth="1"/>
    <col min="9488" max="9488" width="0.42578125" style="1" customWidth="1"/>
    <col min="9489" max="9727" width="9.140625" style="1"/>
    <col min="9728" max="9728" width="8.140625" style="1" customWidth="1"/>
    <col min="9729" max="9729" width="36.5703125" style="1" customWidth="1"/>
    <col min="9730" max="9730" width="10" style="1" customWidth="1"/>
    <col min="9731" max="9731" width="5.7109375" style="1" bestFit="1" customWidth="1"/>
    <col min="9732" max="9732" width="10.28515625" style="1" bestFit="1" customWidth="1"/>
    <col min="9733" max="9733" width="13.28515625" style="1" bestFit="1" customWidth="1"/>
    <col min="9734" max="9734" width="10.140625" style="1" customWidth="1"/>
    <col min="9735" max="9735" width="10.7109375" style="1" bestFit="1" customWidth="1"/>
    <col min="9736" max="9736" width="13.5703125" style="1" customWidth="1"/>
    <col min="9737" max="9737" width="9.140625" style="1"/>
    <col min="9738" max="9738" width="6" style="1" bestFit="1" customWidth="1"/>
    <col min="9739" max="9739" width="9.85546875" style="1" bestFit="1" customWidth="1"/>
    <col min="9740" max="9740" width="9" style="1" customWidth="1"/>
    <col min="9741" max="9741" width="10" style="1" bestFit="1" customWidth="1"/>
    <col min="9742" max="9742" width="9.7109375" style="1" bestFit="1" customWidth="1"/>
    <col min="9743" max="9743" width="11.42578125" style="1" bestFit="1" customWidth="1"/>
    <col min="9744" max="9744" width="0.42578125" style="1" customWidth="1"/>
    <col min="9745" max="9983" width="9.140625" style="1"/>
    <col min="9984" max="9984" width="8.140625" style="1" customWidth="1"/>
    <col min="9985" max="9985" width="36.5703125" style="1" customWidth="1"/>
    <col min="9986" max="9986" width="10" style="1" customWidth="1"/>
    <col min="9987" max="9987" width="5.7109375" style="1" bestFit="1" customWidth="1"/>
    <col min="9988" max="9988" width="10.28515625" style="1" bestFit="1" customWidth="1"/>
    <col min="9989" max="9989" width="13.28515625" style="1" bestFit="1" customWidth="1"/>
    <col min="9990" max="9990" width="10.140625" style="1" customWidth="1"/>
    <col min="9991" max="9991" width="10.7109375" style="1" bestFit="1" customWidth="1"/>
    <col min="9992" max="9992" width="13.5703125" style="1" customWidth="1"/>
    <col min="9993" max="9993" width="9.140625" style="1"/>
    <col min="9994" max="9994" width="6" style="1" bestFit="1" customWidth="1"/>
    <col min="9995" max="9995" width="9.85546875" style="1" bestFit="1" customWidth="1"/>
    <col min="9996" max="9996" width="9" style="1" customWidth="1"/>
    <col min="9997" max="9997" width="10" style="1" bestFit="1" customWidth="1"/>
    <col min="9998" max="9998" width="9.7109375" style="1" bestFit="1" customWidth="1"/>
    <col min="9999" max="9999" width="11.42578125" style="1" bestFit="1" customWidth="1"/>
    <col min="10000" max="10000" width="0.42578125" style="1" customWidth="1"/>
    <col min="10001" max="10239" width="9.140625" style="1"/>
    <col min="10240" max="10240" width="8.140625" style="1" customWidth="1"/>
    <col min="10241" max="10241" width="36.5703125" style="1" customWidth="1"/>
    <col min="10242" max="10242" width="10" style="1" customWidth="1"/>
    <col min="10243" max="10243" width="5.7109375" style="1" bestFit="1" customWidth="1"/>
    <col min="10244" max="10244" width="10.28515625" style="1" bestFit="1" customWidth="1"/>
    <col min="10245" max="10245" width="13.28515625" style="1" bestFit="1" customWidth="1"/>
    <col min="10246" max="10246" width="10.140625" style="1" customWidth="1"/>
    <col min="10247" max="10247" width="10.7109375" style="1" bestFit="1" customWidth="1"/>
    <col min="10248" max="10248" width="13.5703125" style="1" customWidth="1"/>
    <col min="10249" max="10249" width="9.140625" style="1"/>
    <col min="10250" max="10250" width="6" style="1" bestFit="1" customWidth="1"/>
    <col min="10251" max="10251" width="9.85546875" style="1" bestFit="1" customWidth="1"/>
    <col min="10252" max="10252" width="9" style="1" customWidth="1"/>
    <col min="10253" max="10253" width="10" style="1" bestFit="1" customWidth="1"/>
    <col min="10254" max="10254" width="9.7109375" style="1" bestFit="1" customWidth="1"/>
    <col min="10255" max="10255" width="11.42578125" style="1" bestFit="1" customWidth="1"/>
    <col min="10256" max="10256" width="0.42578125" style="1" customWidth="1"/>
    <col min="10257" max="10495" width="9.140625" style="1"/>
    <col min="10496" max="10496" width="8.140625" style="1" customWidth="1"/>
    <col min="10497" max="10497" width="36.5703125" style="1" customWidth="1"/>
    <col min="10498" max="10498" width="10" style="1" customWidth="1"/>
    <col min="10499" max="10499" width="5.7109375" style="1" bestFit="1" customWidth="1"/>
    <col min="10500" max="10500" width="10.28515625" style="1" bestFit="1" customWidth="1"/>
    <col min="10501" max="10501" width="13.28515625" style="1" bestFit="1" customWidth="1"/>
    <col min="10502" max="10502" width="10.140625" style="1" customWidth="1"/>
    <col min="10503" max="10503" width="10.7109375" style="1" bestFit="1" customWidth="1"/>
    <col min="10504" max="10504" width="13.5703125" style="1" customWidth="1"/>
    <col min="10505" max="10505" width="9.140625" style="1"/>
    <col min="10506" max="10506" width="6" style="1" bestFit="1" customWidth="1"/>
    <col min="10507" max="10507" width="9.85546875" style="1" bestFit="1" customWidth="1"/>
    <col min="10508" max="10508" width="9" style="1" customWidth="1"/>
    <col min="10509" max="10509" width="10" style="1" bestFit="1" customWidth="1"/>
    <col min="10510" max="10510" width="9.7109375" style="1" bestFit="1" customWidth="1"/>
    <col min="10511" max="10511" width="11.42578125" style="1" bestFit="1" customWidth="1"/>
    <col min="10512" max="10512" width="0.42578125" style="1" customWidth="1"/>
    <col min="10513" max="10751" width="9.140625" style="1"/>
    <col min="10752" max="10752" width="8.140625" style="1" customWidth="1"/>
    <col min="10753" max="10753" width="36.5703125" style="1" customWidth="1"/>
    <col min="10754" max="10754" width="10" style="1" customWidth="1"/>
    <col min="10755" max="10755" width="5.7109375" style="1" bestFit="1" customWidth="1"/>
    <col min="10756" max="10756" width="10.28515625" style="1" bestFit="1" customWidth="1"/>
    <col min="10757" max="10757" width="13.28515625" style="1" bestFit="1" customWidth="1"/>
    <col min="10758" max="10758" width="10.140625" style="1" customWidth="1"/>
    <col min="10759" max="10759" width="10.7109375" style="1" bestFit="1" customWidth="1"/>
    <col min="10760" max="10760" width="13.5703125" style="1" customWidth="1"/>
    <col min="10761" max="10761" width="9.140625" style="1"/>
    <col min="10762" max="10762" width="6" style="1" bestFit="1" customWidth="1"/>
    <col min="10763" max="10763" width="9.85546875" style="1" bestFit="1" customWidth="1"/>
    <col min="10764" max="10764" width="9" style="1" customWidth="1"/>
    <col min="10765" max="10765" width="10" style="1" bestFit="1" customWidth="1"/>
    <col min="10766" max="10766" width="9.7109375" style="1" bestFit="1" customWidth="1"/>
    <col min="10767" max="10767" width="11.42578125" style="1" bestFit="1" customWidth="1"/>
    <col min="10768" max="10768" width="0.42578125" style="1" customWidth="1"/>
    <col min="10769" max="11007" width="9.140625" style="1"/>
    <col min="11008" max="11008" width="8.140625" style="1" customWidth="1"/>
    <col min="11009" max="11009" width="36.5703125" style="1" customWidth="1"/>
    <col min="11010" max="11010" width="10" style="1" customWidth="1"/>
    <col min="11011" max="11011" width="5.7109375" style="1" bestFit="1" customWidth="1"/>
    <col min="11012" max="11012" width="10.28515625" style="1" bestFit="1" customWidth="1"/>
    <col min="11013" max="11013" width="13.28515625" style="1" bestFit="1" customWidth="1"/>
    <col min="11014" max="11014" width="10.140625" style="1" customWidth="1"/>
    <col min="11015" max="11015" width="10.7109375" style="1" bestFit="1" customWidth="1"/>
    <col min="11016" max="11016" width="13.5703125" style="1" customWidth="1"/>
    <col min="11017" max="11017" width="9.140625" style="1"/>
    <col min="11018" max="11018" width="6" style="1" bestFit="1" customWidth="1"/>
    <col min="11019" max="11019" width="9.85546875" style="1" bestFit="1" customWidth="1"/>
    <col min="11020" max="11020" width="9" style="1" customWidth="1"/>
    <col min="11021" max="11021" width="10" style="1" bestFit="1" customWidth="1"/>
    <col min="11022" max="11022" width="9.7109375" style="1" bestFit="1" customWidth="1"/>
    <col min="11023" max="11023" width="11.42578125" style="1" bestFit="1" customWidth="1"/>
    <col min="11024" max="11024" width="0.42578125" style="1" customWidth="1"/>
    <col min="11025" max="11263" width="9.140625" style="1"/>
    <col min="11264" max="11264" width="8.140625" style="1" customWidth="1"/>
    <col min="11265" max="11265" width="36.5703125" style="1" customWidth="1"/>
    <col min="11266" max="11266" width="10" style="1" customWidth="1"/>
    <col min="11267" max="11267" width="5.7109375" style="1" bestFit="1" customWidth="1"/>
    <col min="11268" max="11268" width="10.28515625" style="1" bestFit="1" customWidth="1"/>
    <col min="11269" max="11269" width="13.28515625" style="1" bestFit="1" customWidth="1"/>
    <col min="11270" max="11270" width="10.140625" style="1" customWidth="1"/>
    <col min="11271" max="11271" width="10.7109375" style="1" bestFit="1" customWidth="1"/>
    <col min="11272" max="11272" width="13.5703125" style="1" customWidth="1"/>
    <col min="11273" max="11273" width="9.140625" style="1"/>
    <col min="11274" max="11274" width="6" style="1" bestFit="1" customWidth="1"/>
    <col min="11275" max="11275" width="9.85546875" style="1" bestFit="1" customWidth="1"/>
    <col min="11276" max="11276" width="9" style="1" customWidth="1"/>
    <col min="11277" max="11277" width="10" style="1" bestFit="1" customWidth="1"/>
    <col min="11278" max="11278" width="9.7109375" style="1" bestFit="1" customWidth="1"/>
    <col min="11279" max="11279" width="11.42578125" style="1" bestFit="1" customWidth="1"/>
    <col min="11280" max="11280" width="0.42578125" style="1" customWidth="1"/>
    <col min="11281" max="11519" width="9.140625" style="1"/>
    <col min="11520" max="11520" width="8.140625" style="1" customWidth="1"/>
    <col min="11521" max="11521" width="36.5703125" style="1" customWidth="1"/>
    <col min="11522" max="11522" width="10" style="1" customWidth="1"/>
    <col min="11523" max="11523" width="5.7109375" style="1" bestFit="1" customWidth="1"/>
    <col min="11524" max="11524" width="10.28515625" style="1" bestFit="1" customWidth="1"/>
    <col min="11525" max="11525" width="13.28515625" style="1" bestFit="1" customWidth="1"/>
    <col min="11526" max="11526" width="10.140625" style="1" customWidth="1"/>
    <col min="11527" max="11527" width="10.7109375" style="1" bestFit="1" customWidth="1"/>
    <col min="11528" max="11528" width="13.5703125" style="1" customWidth="1"/>
    <col min="11529" max="11529" width="9.140625" style="1"/>
    <col min="11530" max="11530" width="6" style="1" bestFit="1" customWidth="1"/>
    <col min="11531" max="11531" width="9.85546875" style="1" bestFit="1" customWidth="1"/>
    <col min="11532" max="11532" width="9" style="1" customWidth="1"/>
    <col min="11533" max="11533" width="10" style="1" bestFit="1" customWidth="1"/>
    <col min="11534" max="11534" width="9.7109375" style="1" bestFit="1" customWidth="1"/>
    <col min="11535" max="11535" width="11.42578125" style="1" bestFit="1" customWidth="1"/>
    <col min="11536" max="11536" width="0.42578125" style="1" customWidth="1"/>
    <col min="11537" max="11775" width="9.140625" style="1"/>
    <col min="11776" max="11776" width="8.140625" style="1" customWidth="1"/>
    <col min="11777" max="11777" width="36.5703125" style="1" customWidth="1"/>
    <col min="11778" max="11778" width="10" style="1" customWidth="1"/>
    <col min="11779" max="11779" width="5.7109375" style="1" bestFit="1" customWidth="1"/>
    <col min="11780" max="11780" width="10.28515625" style="1" bestFit="1" customWidth="1"/>
    <col min="11781" max="11781" width="13.28515625" style="1" bestFit="1" customWidth="1"/>
    <col min="11782" max="11782" width="10.140625" style="1" customWidth="1"/>
    <col min="11783" max="11783" width="10.7109375" style="1" bestFit="1" customWidth="1"/>
    <col min="11784" max="11784" width="13.5703125" style="1" customWidth="1"/>
    <col min="11785" max="11785" width="9.140625" style="1"/>
    <col min="11786" max="11786" width="6" style="1" bestFit="1" customWidth="1"/>
    <col min="11787" max="11787" width="9.85546875" style="1" bestFit="1" customWidth="1"/>
    <col min="11788" max="11788" width="9" style="1" customWidth="1"/>
    <col min="11789" max="11789" width="10" style="1" bestFit="1" customWidth="1"/>
    <col min="11790" max="11790" width="9.7109375" style="1" bestFit="1" customWidth="1"/>
    <col min="11791" max="11791" width="11.42578125" style="1" bestFit="1" customWidth="1"/>
    <col min="11792" max="11792" width="0.42578125" style="1" customWidth="1"/>
    <col min="11793" max="12031" width="9.140625" style="1"/>
    <col min="12032" max="12032" width="8.140625" style="1" customWidth="1"/>
    <col min="12033" max="12033" width="36.5703125" style="1" customWidth="1"/>
    <col min="12034" max="12034" width="10" style="1" customWidth="1"/>
    <col min="12035" max="12035" width="5.7109375" style="1" bestFit="1" customWidth="1"/>
    <col min="12036" max="12036" width="10.28515625" style="1" bestFit="1" customWidth="1"/>
    <col min="12037" max="12037" width="13.28515625" style="1" bestFit="1" customWidth="1"/>
    <col min="12038" max="12038" width="10.140625" style="1" customWidth="1"/>
    <col min="12039" max="12039" width="10.7109375" style="1" bestFit="1" customWidth="1"/>
    <col min="12040" max="12040" width="13.5703125" style="1" customWidth="1"/>
    <col min="12041" max="12041" width="9.140625" style="1"/>
    <col min="12042" max="12042" width="6" style="1" bestFit="1" customWidth="1"/>
    <col min="12043" max="12043" width="9.85546875" style="1" bestFit="1" customWidth="1"/>
    <col min="12044" max="12044" width="9" style="1" customWidth="1"/>
    <col min="12045" max="12045" width="10" style="1" bestFit="1" customWidth="1"/>
    <col min="12046" max="12046" width="9.7109375" style="1" bestFit="1" customWidth="1"/>
    <col min="12047" max="12047" width="11.42578125" style="1" bestFit="1" customWidth="1"/>
    <col min="12048" max="12048" width="0.42578125" style="1" customWidth="1"/>
    <col min="12049" max="12287" width="9.140625" style="1"/>
    <col min="12288" max="12288" width="8.140625" style="1" customWidth="1"/>
    <col min="12289" max="12289" width="36.5703125" style="1" customWidth="1"/>
    <col min="12290" max="12290" width="10" style="1" customWidth="1"/>
    <col min="12291" max="12291" width="5.7109375" style="1" bestFit="1" customWidth="1"/>
    <col min="12292" max="12292" width="10.28515625" style="1" bestFit="1" customWidth="1"/>
    <col min="12293" max="12293" width="13.28515625" style="1" bestFit="1" customWidth="1"/>
    <col min="12294" max="12294" width="10.140625" style="1" customWidth="1"/>
    <col min="12295" max="12295" width="10.7109375" style="1" bestFit="1" customWidth="1"/>
    <col min="12296" max="12296" width="13.5703125" style="1" customWidth="1"/>
    <col min="12297" max="12297" width="9.140625" style="1"/>
    <col min="12298" max="12298" width="6" style="1" bestFit="1" customWidth="1"/>
    <col min="12299" max="12299" width="9.85546875" style="1" bestFit="1" customWidth="1"/>
    <col min="12300" max="12300" width="9" style="1" customWidth="1"/>
    <col min="12301" max="12301" width="10" style="1" bestFit="1" customWidth="1"/>
    <col min="12302" max="12302" width="9.7109375" style="1" bestFit="1" customWidth="1"/>
    <col min="12303" max="12303" width="11.42578125" style="1" bestFit="1" customWidth="1"/>
    <col min="12304" max="12304" width="0.42578125" style="1" customWidth="1"/>
    <col min="12305" max="12543" width="9.140625" style="1"/>
    <col min="12544" max="12544" width="8.140625" style="1" customWidth="1"/>
    <col min="12545" max="12545" width="36.5703125" style="1" customWidth="1"/>
    <col min="12546" max="12546" width="10" style="1" customWidth="1"/>
    <col min="12547" max="12547" width="5.7109375" style="1" bestFit="1" customWidth="1"/>
    <col min="12548" max="12548" width="10.28515625" style="1" bestFit="1" customWidth="1"/>
    <col min="12549" max="12549" width="13.28515625" style="1" bestFit="1" customWidth="1"/>
    <col min="12550" max="12550" width="10.140625" style="1" customWidth="1"/>
    <col min="12551" max="12551" width="10.7109375" style="1" bestFit="1" customWidth="1"/>
    <col min="12552" max="12552" width="13.5703125" style="1" customWidth="1"/>
    <col min="12553" max="12553" width="9.140625" style="1"/>
    <col min="12554" max="12554" width="6" style="1" bestFit="1" customWidth="1"/>
    <col min="12555" max="12555" width="9.85546875" style="1" bestFit="1" customWidth="1"/>
    <col min="12556" max="12556" width="9" style="1" customWidth="1"/>
    <col min="12557" max="12557" width="10" style="1" bestFit="1" customWidth="1"/>
    <col min="12558" max="12558" width="9.7109375" style="1" bestFit="1" customWidth="1"/>
    <col min="12559" max="12559" width="11.42578125" style="1" bestFit="1" customWidth="1"/>
    <col min="12560" max="12560" width="0.42578125" style="1" customWidth="1"/>
    <col min="12561" max="12799" width="9.140625" style="1"/>
    <col min="12800" max="12800" width="8.140625" style="1" customWidth="1"/>
    <col min="12801" max="12801" width="36.5703125" style="1" customWidth="1"/>
    <col min="12802" max="12802" width="10" style="1" customWidth="1"/>
    <col min="12803" max="12803" width="5.7109375" style="1" bestFit="1" customWidth="1"/>
    <col min="12804" max="12804" width="10.28515625" style="1" bestFit="1" customWidth="1"/>
    <col min="12805" max="12805" width="13.28515625" style="1" bestFit="1" customWidth="1"/>
    <col min="12806" max="12806" width="10.140625" style="1" customWidth="1"/>
    <col min="12807" max="12807" width="10.7109375" style="1" bestFit="1" customWidth="1"/>
    <col min="12808" max="12808" width="13.5703125" style="1" customWidth="1"/>
    <col min="12809" max="12809" width="9.140625" style="1"/>
    <col min="12810" max="12810" width="6" style="1" bestFit="1" customWidth="1"/>
    <col min="12811" max="12811" width="9.85546875" style="1" bestFit="1" customWidth="1"/>
    <col min="12812" max="12812" width="9" style="1" customWidth="1"/>
    <col min="12813" max="12813" width="10" style="1" bestFit="1" customWidth="1"/>
    <col min="12814" max="12814" width="9.7109375" style="1" bestFit="1" customWidth="1"/>
    <col min="12815" max="12815" width="11.42578125" style="1" bestFit="1" customWidth="1"/>
    <col min="12816" max="12816" width="0.42578125" style="1" customWidth="1"/>
    <col min="12817" max="13055" width="9.140625" style="1"/>
    <col min="13056" max="13056" width="8.140625" style="1" customWidth="1"/>
    <col min="13057" max="13057" width="36.5703125" style="1" customWidth="1"/>
    <col min="13058" max="13058" width="10" style="1" customWidth="1"/>
    <col min="13059" max="13059" width="5.7109375" style="1" bestFit="1" customWidth="1"/>
    <col min="13060" max="13060" width="10.28515625" style="1" bestFit="1" customWidth="1"/>
    <col min="13061" max="13061" width="13.28515625" style="1" bestFit="1" customWidth="1"/>
    <col min="13062" max="13062" width="10.140625" style="1" customWidth="1"/>
    <col min="13063" max="13063" width="10.7109375" style="1" bestFit="1" customWidth="1"/>
    <col min="13064" max="13064" width="13.5703125" style="1" customWidth="1"/>
    <col min="13065" max="13065" width="9.140625" style="1"/>
    <col min="13066" max="13066" width="6" style="1" bestFit="1" customWidth="1"/>
    <col min="13067" max="13067" width="9.85546875" style="1" bestFit="1" customWidth="1"/>
    <col min="13068" max="13068" width="9" style="1" customWidth="1"/>
    <col min="13069" max="13069" width="10" style="1" bestFit="1" customWidth="1"/>
    <col min="13070" max="13070" width="9.7109375" style="1" bestFit="1" customWidth="1"/>
    <col min="13071" max="13071" width="11.42578125" style="1" bestFit="1" customWidth="1"/>
    <col min="13072" max="13072" width="0.42578125" style="1" customWidth="1"/>
    <col min="13073" max="13311" width="9.140625" style="1"/>
    <col min="13312" max="13312" width="8.140625" style="1" customWidth="1"/>
    <col min="13313" max="13313" width="36.5703125" style="1" customWidth="1"/>
    <col min="13314" max="13314" width="10" style="1" customWidth="1"/>
    <col min="13315" max="13315" width="5.7109375" style="1" bestFit="1" customWidth="1"/>
    <col min="13316" max="13316" width="10.28515625" style="1" bestFit="1" customWidth="1"/>
    <col min="13317" max="13317" width="13.28515625" style="1" bestFit="1" customWidth="1"/>
    <col min="13318" max="13318" width="10.140625" style="1" customWidth="1"/>
    <col min="13319" max="13319" width="10.7109375" style="1" bestFit="1" customWidth="1"/>
    <col min="13320" max="13320" width="13.5703125" style="1" customWidth="1"/>
    <col min="13321" max="13321" width="9.140625" style="1"/>
    <col min="13322" max="13322" width="6" style="1" bestFit="1" customWidth="1"/>
    <col min="13323" max="13323" width="9.85546875" style="1" bestFit="1" customWidth="1"/>
    <col min="13324" max="13324" width="9" style="1" customWidth="1"/>
    <col min="13325" max="13325" width="10" style="1" bestFit="1" customWidth="1"/>
    <col min="13326" max="13326" width="9.7109375" style="1" bestFit="1" customWidth="1"/>
    <col min="13327" max="13327" width="11.42578125" style="1" bestFit="1" customWidth="1"/>
    <col min="13328" max="13328" width="0.42578125" style="1" customWidth="1"/>
    <col min="13329" max="13567" width="9.140625" style="1"/>
    <col min="13568" max="13568" width="8.140625" style="1" customWidth="1"/>
    <col min="13569" max="13569" width="36.5703125" style="1" customWidth="1"/>
    <col min="13570" max="13570" width="10" style="1" customWidth="1"/>
    <col min="13571" max="13571" width="5.7109375" style="1" bestFit="1" customWidth="1"/>
    <col min="13572" max="13572" width="10.28515625" style="1" bestFit="1" customWidth="1"/>
    <col min="13573" max="13573" width="13.28515625" style="1" bestFit="1" customWidth="1"/>
    <col min="13574" max="13574" width="10.140625" style="1" customWidth="1"/>
    <col min="13575" max="13575" width="10.7109375" style="1" bestFit="1" customWidth="1"/>
    <col min="13576" max="13576" width="13.5703125" style="1" customWidth="1"/>
    <col min="13577" max="13577" width="9.140625" style="1"/>
    <col min="13578" max="13578" width="6" style="1" bestFit="1" customWidth="1"/>
    <col min="13579" max="13579" width="9.85546875" style="1" bestFit="1" customWidth="1"/>
    <col min="13580" max="13580" width="9" style="1" customWidth="1"/>
    <col min="13581" max="13581" width="10" style="1" bestFit="1" customWidth="1"/>
    <col min="13582" max="13582" width="9.7109375" style="1" bestFit="1" customWidth="1"/>
    <col min="13583" max="13583" width="11.42578125" style="1" bestFit="1" customWidth="1"/>
    <col min="13584" max="13584" width="0.42578125" style="1" customWidth="1"/>
    <col min="13585" max="13823" width="9.140625" style="1"/>
    <col min="13824" max="13824" width="8.140625" style="1" customWidth="1"/>
    <col min="13825" max="13825" width="36.5703125" style="1" customWidth="1"/>
    <col min="13826" max="13826" width="10" style="1" customWidth="1"/>
    <col min="13827" max="13827" width="5.7109375" style="1" bestFit="1" customWidth="1"/>
    <col min="13828" max="13828" width="10.28515625" style="1" bestFit="1" customWidth="1"/>
    <col min="13829" max="13829" width="13.28515625" style="1" bestFit="1" customWidth="1"/>
    <col min="13830" max="13830" width="10.140625" style="1" customWidth="1"/>
    <col min="13831" max="13831" width="10.7109375" style="1" bestFit="1" customWidth="1"/>
    <col min="13832" max="13832" width="13.5703125" style="1" customWidth="1"/>
    <col min="13833" max="13833" width="9.140625" style="1"/>
    <col min="13834" max="13834" width="6" style="1" bestFit="1" customWidth="1"/>
    <col min="13835" max="13835" width="9.85546875" style="1" bestFit="1" customWidth="1"/>
    <col min="13836" max="13836" width="9" style="1" customWidth="1"/>
    <col min="13837" max="13837" width="10" style="1" bestFit="1" customWidth="1"/>
    <col min="13838" max="13838" width="9.7109375" style="1" bestFit="1" customWidth="1"/>
    <col min="13839" max="13839" width="11.42578125" style="1" bestFit="1" customWidth="1"/>
    <col min="13840" max="13840" width="0.42578125" style="1" customWidth="1"/>
    <col min="13841" max="14079" width="9.140625" style="1"/>
    <col min="14080" max="14080" width="8.140625" style="1" customWidth="1"/>
    <col min="14081" max="14081" width="36.5703125" style="1" customWidth="1"/>
    <col min="14082" max="14082" width="10" style="1" customWidth="1"/>
    <col min="14083" max="14083" width="5.7109375" style="1" bestFit="1" customWidth="1"/>
    <col min="14084" max="14084" width="10.28515625" style="1" bestFit="1" customWidth="1"/>
    <col min="14085" max="14085" width="13.28515625" style="1" bestFit="1" customWidth="1"/>
    <col min="14086" max="14086" width="10.140625" style="1" customWidth="1"/>
    <col min="14087" max="14087" width="10.7109375" style="1" bestFit="1" customWidth="1"/>
    <col min="14088" max="14088" width="13.5703125" style="1" customWidth="1"/>
    <col min="14089" max="14089" width="9.140625" style="1"/>
    <col min="14090" max="14090" width="6" style="1" bestFit="1" customWidth="1"/>
    <col min="14091" max="14091" width="9.85546875" style="1" bestFit="1" customWidth="1"/>
    <col min="14092" max="14092" width="9" style="1" customWidth="1"/>
    <col min="14093" max="14093" width="10" style="1" bestFit="1" customWidth="1"/>
    <col min="14094" max="14094" width="9.7109375" style="1" bestFit="1" customWidth="1"/>
    <col min="14095" max="14095" width="11.42578125" style="1" bestFit="1" customWidth="1"/>
    <col min="14096" max="14096" width="0.42578125" style="1" customWidth="1"/>
    <col min="14097" max="14335" width="9.140625" style="1"/>
    <col min="14336" max="14336" width="8.140625" style="1" customWidth="1"/>
    <col min="14337" max="14337" width="36.5703125" style="1" customWidth="1"/>
    <col min="14338" max="14338" width="10" style="1" customWidth="1"/>
    <col min="14339" max="14339" width="5.7109375" style="1" bestFit="1" customWidth="1"/>
    <col min="14340" max="14340" width="10.28515625" style="1" bestFit="1" customWidth="1"/>
    <col min="14341" max="14341" width="13.28515625" style="1" bestFit="1" customWidth="1"/>
    <col min="14342" max="14342" width="10.140625" style="1" customWidth="1"/>
    <col min="14343" max="14343" width="10.7109375" style="1" bestFit="1" customWidth="1"/>
    <col min="14344" max="14344" width="13.5703125" style="1" customWidth="1"/>
    <col min="14345" max="14345" width="9.140625" style="1"/>
    <col min="14346" max="14346" width="6" style="1" bestFit="1" customWidth="1"/>
    <col min="14347" max="14347" width="9.85546875" style="1" bestFit="1" customWidth="1"/>
    <col min="14348" max="14348" width="9" style="1" customWidth="1"/>
    <col min="14349" max="14349" width="10" style="1" bestFit="1" customWidth="1"/>
    <col min="14350" max="14350" width="9.7109375" style="1" bestFit="1" customWidth="1"/>
    <col min="14351" max="14351" width="11.42578125" style="1" bestFit="1" customWidth="1"/>
    <col min="14352" max="14352" width="0.42578125" style="1" customWidth="1"/>
    <col min="14353" max="14591" width="9.140625" style="1"/>
    <col min="14592" max="14592" width="8.140625" style="1" customWidth="1"/>
    <col min="14593" max="14593" width="36.5703125" style="1" customWidth="1"/>
    <col min="14594" max="14594" width="10" style="1" customWidth="1"/>
    <col min="14595" max="14595" width="5.7109375" style="1" bestFit="1" customWidth="1"/>
    <col min="14596" max="14596" width="10.28515625" style="1" bestFit="1" customWidth="1"/>
    <col min="14597" max="14597" width="13.28515625" style="1" bestFit="1" customWidth="1"/>
    <col min="14598" max="14598" width="10.140625" style="1" customWidth="1"/>
    <col min="14599" max="14599" width="10.7109375" style="1" bestFit="1" customWidth="1"/>
    <col min="14600" max="14600" width="13.5703125" style="1" customWidth="1"/>
    <col min="14601" max="14601" width="9.140625" style="1"/>
    <col min="14602" max="14602" width="6" style="1" bestFit="1" customWidth="1"/>
    <col min="14603" max="14603" width="9.85546875" style="1" bestFit="1" customWidth="1"/>
    <col min="14604" max="14604" width="9" style="1" customWidth="1"/>
    <col min="14605" max="14605" width="10" style="1" bestFit="1" customWidth="1"/>
    <col min="14606" max="14606" width="9.7109375" style="1" bestFit="1" customWidth="1"/>
    <col min="14607" max="14607" width="11.42578125" style="1" bestFit="1" customWidth="1"/>
    <col min="14608" max="14608" width="0.42578125" style="1" customWidth="1"/>
    <col min="14609" max="14847" width="9.140625" style="1"/>
    <col min="14848" max="14848" width="8.140625" style="1" customWidth="1"/>
    <col min="14849" max="14849" width="36.5703125" style="1" customWidth="1"/>
    <col min="14850" max="14850" width="10" style="1" customWidth="1"/>
    <col min="14851" max="14851" width="5.7109375" style="1" bestFit="1" customWidth="1"/>
    <col min="14852" max="14852" width="10.28515625" style="1" bestFit="1" customWidth="1"/>
    <col min="14853" max="14853" width="13.28515625" style="1" bestFit="1" customWidth="1"/>
    <col min="14854" max="14854" width="10.140625" style="1" customWidth="1"/>
    <col min="14855" max="14855" width="10.7109375" style="1" bestFit="1" customWidth="1"/>
    <col min="14856" max="14856" width="13.5703125" style="1" customWidth="1"/>
    <col min="14857" max="14857" width="9.140625" style="1"/>
    <col min="14858" max="14858" width="6" style="1" bestFit="1" customWidth="1"/>
    <col min="14859" max="14859" width="9.85546875" style="1" bestFit="1" customWidth="1"/>
    <col min="14860" max="14860" width="9" style="1" customWidth="1"/>
    <col min="14861" max="14861" width="10" style="1" bestFit="1" customWidth="1"/>
    <col min="14862" max="14862" width="9.7109375" style="1" bestFit="1" customWidth="1"/>
    <col min="14863" max="14863" width="11.42578125" style="1" bestFit="1" customWidth="1"/>
    <col min="14864" max="14864" width="0.42578125" style="1" customWidth="1"/>
    <col min="14865" max="15103" width="9.140625" style="1"/>
    <col min="15104" max="15104" width="8.140625" style="1" customWidth="1"/>
    <col min="15105" max="15105" width="36.5703125" style="1" customWidth="1"/>
    <col min="15106" max="15106" width="10" style="1" customWidth="1"/>
    <col min="15107" max="15107" width="5.7109375" style="1" bestFit="1" customWidth="1"/>
    <col min="15108" max="15108" width="10.28515625" style="1" bestFit="1" customWidth="1"/>
    <col min="15109" max="15109" width="13.28515625" style="1" bestFit="1" customWidth="1"/>
    <col min="15110" max="15110" width="10.140625" style="1" customWidth="1"/>
    <col min="15111" max="15111" width="10.7109375" style="1" bestFit="1" customWidth="1"/>
    <col min="15112" max="15112" width="13.5703125" style="1" customWidth="1"/>
    <col min="15113" max="15113" width="9.140625" style="1"/>
    <col min="15114" max="15114" width="6" style="1" bestFit="1" customWidth="1"/>
    <col min="15115" max="15115" width="9.85546875" style="1" bestFit="1" customWidth="1"/>
    <col min="15116" max="15116" width="9" style="1" customWidth="1"/>
    <col min="15117" max="15117" width="10" style="1" bestFit="1" customWidth="1"/>
    <col min="15118" max="15118" width="9.7109375" style="1" bestFit="1" customWidth="1"/>
    <col min="15119" max="15119" width="11.42578125" style="1" bestFit="1" customWidth="1"/>
    <col min="15120" max="15120" width="0.42578125" style="1" customWidth="1"/>
    <col min="15121" max="15359" width="9.140625" style="1"/>
    <col min="15360" max="15360" width="8.140625" style="1" customWidth="1"/>
    <col min="15361" max="15361" width="36.5703125" style="1" customWidth="1"/>
    <col min="15362" max="15362" width="10" style="1" customWidth="1"/>
    <col min="15363" max="15363" width="5.7109375" style="1" bestFit="1" customWidth="1"/>
    <col min="15364" max="15364" width="10.28515625" style="1" bestFit="1" customWidth="1"/>
    <col min="15365" max="15365" width="13.28515625" style="1" bestFit="1" customWidth="1"/>
    <col min="15366" max="15366" width="10.140625" style="1" customWidth="1"/>
    <col min="15367" max="15367" width="10.7109375" style="1" bestFit="1" customWidth="1"/>
    <col min="15368" max="15368" width="13.5703125" style="1" customWidth="1"/>
    <col min="15369" max="15369" width="9.140625" style="1"/>
    <col min="15370" max="15370" width="6" style="1" bestFit="1" customWidth="1"/>
    <col min="15371" max="15371" width="9.85546875" style="1" bestFit="1" customWidth="1"/>
    <col min="15372" max="15372" width="9" style="1" customWidth="1"/>
    <col min="15373" max="15373" width="10" style="1" bestFit="1" customWidth="1"/>
    <col min="15374" max="15374" width="9.7109375" style="1" bestFit="1" customWidth="1"/>
    <col min="15375" max="15375" width="11.42578125" style="1" bestFit="1" customWidth="1"/>
    <col min="15376" max="15376" width="0.42578125" style="1" customWidth="1"/>
    <col min="15377" max="15615" width="9.140625" style="1"/>
    <col min="15616" max="15616" width="8.140625" style="1" customWidth="1"/>
    <col min="15617" max="15617" width="36.5703125" style="1" customWidth="1"/>
    <col min="15618" max="15618" width="10" style="1" customWidth="1"/>
    <col min="15619" max="15619" width="5.7109375" style="1" bestFit="1" customWidth="1"/>
    <col min="15620" max="15620" width="10.28515625" style="1" bestFit="1" customWidth="1"/>
    <col min="15621" max="15621" width="13.28515625" style="1" bestFit="1" customWidth="1"/>
    <col min="15622" max="15622" width="10.140625" style="1" customWidth="1"/>
    <col min="15623" max="15623" width="10.7109375" style="1" bestFit="1" customWidth="1"/>
    <col min="15624" max="15624" width="13.5703125" style="1" customWidth="1"/>
    <col min="15625" max="15625" width="9.140625" style="1"/>
    <col min="15626" max="15626" width="6" style="1" bestFit="1" customWidth="1"/>
    <col min="15627" max="15627" width="9.85546875" style="1" bestFit="1" customWidth="1"/>
    <col min="15628" max="15628" width="9" style="1" customWidth="1"/>
    <col min="15629" max="15629" width="10" style="1" bestFit="1" customWidth="1"/>
    <col min="15630" max="15630" width="9.7109375" style="1" bestFit="1" customWidth="1"/>
    <col min="15631" max="15631" width="11.42578125" style="1" bestFit="1" customWidth="1"/>
    <col min="15632" max="15632" width="0.42578125" style="1" customWidth="1"/>
    <col min="15633" max="15871" width="9.140625" style="1"/>
    <col min="15872" max="15872" width="8.140625" style="1" customWidth="1"/>
    <col min="15873" max="15873" width="36.5703125" style="1" customWidth="1"/>
    <col min="15874" max="15874" width="10" style="1" customWidth="1"/>
    <col min="15875" max="15875" width="5.7109375" style="1" bestFit="1" customWidth="1"/>
    <col min="15876" max="15876" width="10.28515625" style="1" bestFit="1" customWidth="1"/>
    <col min="15877" max="15877" width="13.28515625" style="1" bestFit="1" customWidth="1"/>
    <col min="15878" max="15878" width="10.140625" style="1" customWidth="1"/>
    <col min="15879" max="15879" width="10.7109375" style="1" bestFit="1" customWidth="1"/>
    <col min="15880" max="15880" width="13.5703125" style="1" customWidth="1"/>
    <col min="15881" max="15881" width="9.140625" style="1"/>
    <col min="15882" max="15882" width="6" style="1" bestFit="1" customWidth="1"/>
    <col min="15883" max="15883" width="9.85546875" style="1" bestFit="1" customWidth="1"/>
    <col min="15884" max="15884" width="9" style="1" customWidth="1"/>
    <col min="15885" max="15885" width="10" style="1" bestFit="1" customWidth="1"/>
    <col min="15886" max="15886" width="9.7109375" style="1" bestFit="1" customWidth="1"/>
    <col min="15887" max="15887" width="11.42578125" style="1" bestFit="1" customWidth="1"/>
    <col min="15888" max="15888" width="0.42578125" style="1" customWidth="1"/>
    <col min="15889" max="16127" width="9.140625" style="1"/>
    <col min="16128" max="16128" width="8.140625" style="1" customWidth="1"/>
    <col min="16129" max="16129" width="36.5703125" style="1" customWidth="1"/>
    <col min="16130" max="16130" width="10" style="1" customWidth="1"/>
    <col min="16131" max="16131" width="5.7109375" style="1" bestFit="1" customWidth="1"/>
    <col min="16132" max="16132" width="10.28515625" style="1" bestFit="1" customWidth="1"/>
    <col min="16133" max="16133" width="13.28515625" style="1" bestFit="1" customWidth="1"/>
    <col min="16134" max="16134" width="10.140625" style="1" customWidth="1"/>
    <col min="16135" max="16135" width="10.7109375" style="1" bestFit="1" customWidth="1"/>
    <col min="16136" max="16136" width="13.5703125" style="1" customWidth="1"/>
    <col min="16137" max="16137" width="9.140625" style="1"/>
    <col min="16138" max="16138" width="6" style="1" bestFit="1" customWidth="1"/>
    <col min="16139" max="16139" width="9.85546875" style="1" bestFit="1" customWidth="1"/>
    <col min="16140" max="16140" width="9" style="1" customWidth="1"/>
    <col min="16141" max="16141" width="10" style="1" bestFit="1" customWidth="1"/>
    <col min="16142" max="16142" width="9.7109375" style="1" bestFit="1" customWidth="1"/>
    <col min="16143" max="16143" width="11.42578125" style="1" bestFit="1" customWidth="1"/>
    <col min="16144" max="16144" width="0.42578125" style="1" customWidth="1"/>
    <col min="16145" max="16384" width="9.140625" style="1"/>
  </cols>
  <sheetData>
    <row r="1" spans="1:20" x14ac:dyDescent="0.25">
      <c r="B1" s="28"/>
      <c r="C1" s="29"/>
      <c r="D1" s="29"/>
      <c r="E1" s="28"/>
    </row>
    <row r="2" spans="1:20" ht="23.25" x14ac:dyDescent="0.25">
      <c r="B2" s="1"/>
      <c r="C2" s="13" t="str">
        <f>ID!B27</f>
        <v>D.1.3.6.</v>
      </c>
      <c r="D2" s="13" t="str">
        <f>ID!C27</f>
        <v>Specifikace a výkaz materiálu (PS03)</v>
      </c>
      <c r="F2" s="2"/>
      <c r="G2" s="14"/>
      <c r="J2" s="15"/>
      <c r="K2" s="16"/>
      <c r="L2" s="14"/>
      <c r="Q2" s="2"/>
      <c r="R2" s="17"/>
      <c r="S2" s="2"/>
      <c r="T2" s="17"/>
    </row>
    <row r="3" spans="1:20" s="19" customFormat="1" ht="15.75" x14ac:dyDescent="0.25">
      <c r="B3" s="20" t="s">
        <v>16</v>
      </c>
      <c r="C3" s="21" t="str">
        <f>ID!B3</f>
        <v>VD Obříství, oprava vzpěrných vrat, stavítek obtoků a provizorního hrazení PK</v>
      </c>
      <c r="D3" s="21"/>
      <c r="E3" s="22"/>
      <c r="F3" s="20"/>
      <c r="G3" s="23"/>
      <c r="H3" s="23"/>
      <c r="I3" s="23"/>
      <c r="J3" s="24"/>
      <c r="K3" s="20"/>
      <c r="L3" s="22"/>
      <c r="M3" s="22"/>
      <c r="N3" s="22"/>
      <c r="O3" s="22"/>
      <c r="P3" s="22"/>
      <c r="Q3" s="25"/>
      <c r="R3" s="26" t="s">
        <v>1</v>
      </c>
      <c r="S3" s="25"/>
      <c r="T3" s="26" t="s">
        <v>1</v>
      </c>
    </row>
    <row r="4" spans="1:20" x14ac:dyDescent="0.25">
      <c r="B4" s="28"/>
      <c r="C4" s="29"/>
      <c r="D4" s="29"/>
      <c r="E4" s="28"/>
    </row>
    <row r="5" spans="1:20" ht="18.75" x14ac:dyDescent="0.25">
      <c r="B5" s="123" t="str">
        <f>ID!B18</f>
        <v>PS3</v>
      </c>
      <c r="C5" s="124" t="str">
        <f>ID!C18</f>
        <v>Oprava stavítkek obtoků</v>
      </c>
      <c r="D5" s="29"/>
      <c r="E5" s="28"/>
    </row>
    <row r="6" spans="1:20" s="19" customFormat="1" ht="16.5" thickBot="1" x14ac:dyDescent="0.3">
      <c r="B6" s="21" t="s">
        <v>1</v>
      </c>
      <c r="C6" s="21" t="s">
        <v>1</v>
      </c>
      <c r="D6" s="21"/>
      <c r="E6" s="22"/>
      <c r="F6" s="20"/>
      <c r="G6" s="23"/>
      <c r="H6" s="23"/>
      <c r="I6" s="23"/>
      <c r="J6" s="24"/>
      <c r="K6" s="20"/>
      <c r="L6" s="22"/>
      <c r="M6" s="22"/>
      <c r="N6" s="22"/>
      <c r="O6" s="22"/>
      <c r="P6" s="22"/>
      <c r="Q6" s="25"/>
      <c r="R6" s="26"/>
      <c r="S6" s="25"/>
      <c r="T6" s="26"/>
    </row>
    <row r="7" spans="1:20" ht="15.75" customHeight="1" x14ac:dyDescent="0.25">
      <c r="A7" s="2"/>
      <c r="B7" s="281" t="s">
        <v>17</v>
      </c>
      <c r="C7" s="30" t="s">
        <v>18</v>
      </c>
      <c r="D7" s="30" t="s">
        <v>19</v>
      </c>
      <c r="E7" s="30" t="s">
        <v>20</v>
      </c>
      <c r="F7" s="106" t="s">
        <v>21</v>
      </c>
      <c r="G7" s="106" t="s">
        <v>22</v>
      </c>
      <c r="H7" s="106" t="s">
        <v>2</v>
      </c>
      <c r="I7" s="106" t="s">
        <v>23</v>
      </c>
      <c r="J7" s="283" t="s">
        <v>24</v>
      </c>
      <c r="K7" s="290" t="s">
        <v>229</v>
      </c>
      <c r="L7" s="30" t="s">
        <v>19</v>
      </c>
      <c r="M7" s="30" t="s">
        <v>26</v>
      </c>
      <c r="N7" s="276" t="s">
        <v>27</v>
      </c>
      <c r="O7" s="277"/>
      <c r="P7" s="278"/>
      <c r="Q7" s="31" t="s">
        <v>28</v>
      </c>
      <c r="R7" s="77" t="s">
        <v>28</v>
      </c>
      <c r="S7" s="31" t="s">
        <v>2</v>
      </c>
      <c r="T7" s="32" t="s">
        <v>2</v>
      </c>
    </row>
    <row r="8" spans="1:20" ht="15.75" thickBot="1" x14ac:dyDescent="0.3">
      <c r="A8" s="2"/>
      <c r="B8" s="285"/>
      <c r="C8" s="33" t="s">
        <v>29</v>
      </c>
      <c r="D8" s="33"/>
      <c r="E8" s="33" t="s">
        <v>30</v>
      </c>
      <c r="F8" s="107" t="s">
        <v>30</v>
      </c>
      <c r="G8" s="107" t="s">
        <v>30</v>
      </c>
      <c r="H8" s="107" t="s">
        <v>31</v>
      </c>
      <c r="I8" s="107" t="s">
        <v>32</v>
      </c>
      <c r="J8" s="286"/>
      <c r="K8" s="287"/>
      <c r="L8" s="33" t="s">
        <v>33</v>
      </c>
      <c r="M8" s="33" t="s">
        <v>34</v>
      </c>
      <c r="N8" s="34" t="s">
        <v>35</v>
      </c>
      <c r="O8" s="34" t="s">
        <v>36</v>
      </c>
      <c r="P8" s="34" t="s">
        <v>37</v>
      </c>
      <c r="Q8" s="35" t="s">
        <v>230</v>
      </c>
      <c r="R8" s="78" t="s">
        <v>39</v>
      </c>
      <c r="S8" s="35" t="s">
        <v>47</v>
      </c>
      <c r="T8" s="36" t="s">
        <v>48</v>
      </c>
    </row>
    <row r="9" spans="1:20" ht="15.75" thickTop="1" x14ac:dyDescent="0.25">
      <c r="A9" s="2"/>
      <c r="B9" s="115" t="s">
        <v>339</v>
      </c>
      <c r="C9" s="119" t="str">
        <f>ID!C19</f>
        <v>Oprava těsnění stavítek</v>
      </c>
      <c r="D9" s="111"/>
      <c r="E9" s="111"/>
      <c r="F9" s="112"/>
      <c r="G9" s="112"/>
      <c r="H9" s="112"/>
      <c r="I9" s="112"/>
      <c r="J9" s="113"/>
      <c r="K9" s="112"/>
      <c r="L9" s="111"/>
      <c r="M9" s="111"/>
      <c r="N9" s="116"/>
      <c r="O9" s="116"/>
      <c r="P9" s="116"/>
      <c r="Q9" s="114"/>
      <c r="R9" s="117"/>
      <c r="S9" s="114"/>
      <c r="T9" s="118"/>
    </row>
    <row r="10" spans="1:20" s="37" customFormat="1" x14ac:dyDescent="0.25">
      <c r="B10" s="38">
        <v>1</v>
      </c>
      <c r="C10" s="39" t="s">
        <v>323</v>
      </c>
      <c r="D10" s="39" t="s">
        <v>326</v>
      </c>
      <c r="E10" s="40">
        <v>12</v>
      </c>
      <c r="F10" s="41">
        <v>110</v>
      </c>
      <c r="G10" s="42">
        <v>2440</v>
      </c>
      <c r="H10" s="43"/>
      <c r="I10" s="44">
        <f>G10/1000*Q10</f>
        <v>7.32</v>
      </c>
      <c r="J10" s="46" t="s">
        <v>331</v>
      </c>
      <c r="K10" s="46"/>
      <c r="L10" s="47" t="s">
        <v>264</v>
      </c>
      <c r="M10" s="40" t="s">
        <v>0</v>
      </c>
      <c r="N10" s="40">
        <v>1</v>
      </c>
      <c r="O10" s="40">
        <v>1</v>
      </c>
      <c r="P10" s="48">
        <f t="shared" ref="P10:P16" si="0">N10*O10</f>
        <v>1</v>
      </c>
      <c r="Q10" s="83">
        <v>3</v>
      </c>
      <c r="R10" s="79">
        <f t="shared" ref="R10:R16" si="1">I10*P10</f>
        <v>7.32</v>
      </c>
      <c r="S10" s="49"/>
      <c r="T10" s="50"/>
    </row>
    <row r="11" spans="1:20" s="37" customFormat="1" x14ac:dyDescent="0.25">
      <c r="B11" s="38">
        <v>2</v>
      </c>
      <c r="C11" s="39" t="s">
        <v>324</v>
      </c>
      <c r="D11" s="39" t="s">
        <v>326</v>
      </c>
      <c r="E11" s="40">
        <v>12</v>
      </c>
      <c r="F11" s="41">
        <v>110</v>
      </c>
      <c r="G11" s="42">
        <v>2000</v>
      </c>
      <c r="H11" s="43"/>
      <c r="I11" s="44">
        <f>G11/1000*Q11</f>
        <v>6</v>
      </c>
      <c r="J11" s="46" t="s">
        <v>331</v>
      </c>
      <c r="K11" s="46"/>
      <c r="L11" s="47" t="s">
        <v>264</v>
      </c>
      <c r="M11" s="40" t="s">
        <v>0</v>
      </c>
      <c r="N11" s="40">
        <v>1</v>
      </c>
      <c r="O11" s="40">
        <v>2</v>
      </c>
      <c r="P11" s="48">
        <f t="shared" si="0"/>
        <v>2</v>
      </c>
      <c r="Q11" s="83">
        <v>3</v>
      </c>
      <c r="R11" s="79">
        <f t="shared" si="1"/>
        <v>12</v>
      </c>
      <c r="S11" s="49"/>
      <c r="T11" s="50"/>
    </row>
    <row r="12" spans="1:20" s="37" customFormat="1" x14ac:dyDescent="0.25">
      <c r="B12" s="38">
        <v>3</v>
      </c>
      <c r="C12" s="39" t="s">
        <v>325</v>
      </c>
      <c r="D12" s="39" t="s">
        <v>327</v>
      </c>
      <c r="E12" s="40">
        <v>20</v>
      </c>
      <c r="F12" s="41">
        <v>110</v>
      </c>
      <c r="G12" s="42">
        <v>2000</v>
      </c>
      <c r="H12" s="43"/>
      <c r="I12" s="44">
        <f>G12/1000*Q12</f>
        <v>5.6</v>
      </c>
      <c r="J12" s="46" t="s">
        <v>331</v>
      </c>
      <c r="K12" s="46"/>
      <c r="L12" s="47" t="s">
        <v>264</v>
      </c>
      <c r="M12" s="40" t="s">
        <v>0</v>
      </c>
      <c r="N12" s="40">
        <v>1</v>
      </c>
      <c r="O12" s="40">
        <v>1</v>
      </c>
      <c r="P12" s="48">
        <f t="shared" si="0"/>
        <v>1</v>
      </c>
      <c r="Q12" s="83">
        <v>2.8</v>
      </c>
      <c r="R12" s="79">
        <f t="shared" si="1"/>
        <v>5.6</v>
      </c>
      <c r="S12" s="49"/>
      <c r="T12" s="50"/>
    </row>
    <row r="13" spans="1:20" s="37" customFormat="1" x14ac:dyDescent="0.25">
      <c r="B13" s="38">
        <v>4</v>
      </c>
      <c r="C13" s="39" t="s">
        <v>328</v>
      </c>
      <c r="D13" s="39" t="s">
        <v>1</v>
      </c>
      <c r="E13" s="40"/>
      <c r="F13" s="41"/>
      <c r="G13" s="42"/>
      <c r="H13" s="43"/>
      <c r="I13" s="44">
        <f>Q13</f>
        <v>4.3999999999999997E-2</v>
      </c>
      <c r="J13" s="46" t="s">
        <v>331</v>
      </c>
      <c r="K13" s="46" t="s">
        <v>51</v>
      </c>
      <c r="L13" s="47" t="s">
        <v>44</v>
      </c>
      <c r="M13" s="40" t="s">
        <v>0</v>
      </c>
      <c r="N13" s="40">
        <v>50</v>
      </c>
      <c r="O13" s="40">
        <v>1</v>
      </c>
      <c r="P13" s="48">
        <f t="shared" si="0"/>
        <v>50</v>
      </c>
      <c r="Q13" s="83">
        <v>4.3999999999999997E-2</v>
      </c>
      <c r="R13" s="79">
        <f t="shared" si="1"/>
        <v>2.1999999999999997</v>
      </c>
      <c r="S13" s="49"/>
      <c r="T13" s="50"/>
    </row>
    <row r="14" spans="1:20" s="37" customFormat="1" x14ac:dyDescent="0.25">
      <c r="B14" s="38">
        <v>5</v>
      </c>
      <c r="C14" s="39" t="s">
        <v>329</v>
      </c>
      <c r="D14" s="39" t="s">
        <v>1</v>
      </c>
      <c r="E14" s="40"/>
      <c r="F14" s="41"/>
      <c r="G14" s="42"/>
      <c r="H14" s="43"/>
      <c r="I14" s="44">
        <f t="shared" ref="I14:I16" si="2">Q14</f>
        <v>4.3999999999999997E-2</v>
      </c>
      <c r="J14" s="46" t="s">
        <v>331</v>
      </c>
      <c r="K14" s="46" t="s">
        <v>51</v>
      </c>
      <c r="L14" s="47" t="s">
        <v>44</v>
      </c>
      <c r="M14" s="40" t="s">
        <v>0</v>
      </c>
      <c r="N14" s="40">
        <v>15</v>
      </c>
      <c r="O14" s="40">
        <v>1</v>
      </c>
      <c r="P14" s="48">
        <f t="shared" ref="P14" si="3">N14*O14</f>
        <v>15</v>
      </c>
      <c r="Q14" s="83">
        <v>4.3999999999999997E-2</v>
      </c>
      <c r="R14" s="79">
        <f t="shared" si="1"/>
        <v>0.65999999999999992</v>
      </c>
      <c r="S14" s="49"/>
      <c r="T14" s="50"/>
    </row>
    <row r="15" spans="1:20" s="37" customFormat="1" x14ac:dyDescent="0.25">
      <c r="B15" s="38">
        <v>6</v>
      </c>
      <c r="C15" s="39" t="s">
        <v>330</v>
      </c>
      <c r="D15" s="39" t="s">
        <v>1</v>
      </c>
      <c r="E15" s="40"/>
      <c r="F15" s="41"/>
      <c r="G15" s="42"/>
      <c r="H15" s="43"/>
      <c r="I15" s="44">
        <f t="shared" si="2"/>
        <v>1.6E-2</v>
      </c>
      <c r="J15" s="46" t="s">
        <v>331</v>
      </c>
      <c r="K15" s="46" t="s">
        <v>57</v>
      </c>
      <c r="L15" s="47" t="s">
        <v>40</v>
      </c>
      <c r="M15" s="40" t="s">
        <v>0</v>
      </c>
      <c r="N15" s="40">
        <v>50</v>
      </c>
      <c r="O15" s="40">
        <v>1</v>
      </c>
      <c r="P15" s="48">
        <f t="shared" si="0"/>
        <v>50</v>
      </c>
      <c r="Q15" s="83">
        <v>1.6E-2</v>
      </c>
      <c r="R15" s="79">
        <f t="shared" si="1"/>
        <v>0.8</v>
      </c>
      <c r="S15" s="49"/>
      <c r="T15" s="50"/>
    </row>
    <row r="16" spans="1:20" s="37" customFormat="1" x14ac:dyDescent="0.25">
      <c r="B16" s="38">
        <v>7</v>
      </c>
      <c r="C16" s="39" t="s">
        <v>201</v>
      </c>
      <c r="D16" s="39" t="s">
        <v>1</v>
      </c>
      <c r="E16" s="40"/>
      <c r="F16" s="41"/>
      <c r="G16" s="42"/>
      <c r="H16" s="43"/>
      <c r="I16" s="44">
        <f t="shared" si="2"/>
        <v>6.0000000000000001E-3</v>
      </c>
      <c r="J16" s="46" t="s">
        <v>331</v>
      </c>
      <c r="K16" s="46" t="s">
        <v>58</v>
      </c>
      <c r="L16" s="47" t="s">
        <v>44</v>
      </c>
      <c r="M16" s="40" t="s">
        <v>0</v>
      </c>
      <c r="N16" s="40">
        <v>50</v>
      </c>
      <c r="O16" s="40">
        <v>1</v>
      </c>
      <c r="P16" s="48">
        <f t="shared" si="0"/>
        <v>50</v>
      </c>
      <c r="Q16" s="83">
        <v>6.0000000000000001E-3</v>
      </c>
      <c r="R16" s="79">
        <f t="shared" si="1"/>
        <v>0.3</v>
      </c>
      <c r="S16" s="49"/>
      <c r="T16" s="50"/>
    </row>
    <row r="17" spans="1:20" x14ac:dyDescent="0.25">
      <c r="A17" s="2"/>
      <c r="B17" s="38" t="s">
        <v>1</v>
      </c>
      <c r="C17" s="125" t="s">
        <v>298</v>
      </c>
      <c r="D17" s="40"/>
      <c r="E17" s="40"/>
      <c r="F17" s="41"/>
      <c r="G17" s="42"/>
      <c r="H17" s="43"/>
      <c r="I17" s="44"/>
      <c r="J17" s="51"/>
      <c r="K17" s="46"/>
      <c r="L17" s="41"/>
      <c r="M17" s="40"/>
      <c r="N17" s="40"/>
      <c r="O17" s="40"/>
      <c r="P17" s="48"/>
      <c r="Q17" s="83"/>
      <c r="R17" s="79"/>
      <c r="S17" s="49"/>
      <c r="T17" s="86"/>
    </row>
    <row r="18" spans="1:20" x14ac:dyDescent="0.25">
      <c r="A18" s="2"/>
      <c r="B18" s="38"/>
      <c r="C18" s="125"/>
      <c r="D18" s="40"/>
      <c r="E18" s="40"/>
      <c r="F18" s="41"/>
      <c r="G18" s="42"/>
      <c r="H18" s="43"/>
      <c r="I18" s="44"/>
      <c r="J18" s="51"/>
      <c r="K18" s="46"/>
      <c r="L18" s="41"/>
      <c r="M18" s="40"/>
      <c r="N18" s="40"/>
      <c r="O18" s="40"/>
      <c r="P18" s="48"/>
      <c r="Q18" s="83"/>
      <c r="R18" s="79"/>
      <c r="S18" s="49"/>
      <c r="T18" s="86"/>
    </row>
    <row r="19" spans="1:20" x14ac:dyDescent="0.25">
      <c r="A19" s="2"/>
      <c r="B19" s="147" t="s">
        <v>340</v>
      </c>
      <c r="C19" s="125" t="str">
        <f>ID!C20</f>
        <v>Oprava pojezdových kol</v>
      </c>
      <c r="D19" s="144" t="s">
        <v>332</v>
      </c>
      <c r="E19" s="40"/>
      <c r="F19" s="41"/>
      <c r="G19" s="42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45"/>
    </row>
    <row r="20" spans="1:20" x14ac:dyDescent="0.25">
      <c r="A20" s="2"/>
      <c r="B20" s="38">
        <v>1</v>
      </c>
      <c r="C20" s="39" t="s">
        <v>333</v>
      </c>
      <c r="D20" s="39" t="s">
        <v>334</v>
      </c>
      <c r="E20" s="40"/>
      <c r="F20" s="41"/>
      <c r="G20" s="42"/>
      <c r="H20" s="43"/>
      <c r="I20" s="44"/>
      <c r="J20" s="146" t="s">
        <v>335</v>
      </c>
      <c r="K20" s="46"/>
      <c r="L20" s="41" t="s">
        <v>99</v>
      </c>
      <c r="M20" s="40" t="s">
        <v>0</v>
      </c>
      <c r="N20" s="40">
        <v>4</v>
      </c>
      <c r="O20" s="40">
        <v>1</v>
      </c>
      <c r="P20" s="48">
        <f t="shared" ref="P20:P23" si="4">N20*O20</f>
        <v>4</v>
      </c>
      <c r="Q20" s="83"/>
      <c r="R20" s="79"/>
      <c r="S20" s="49" t="s">
        <v>1</v>
      </c>
      <c r="T20" s="86" t="s">
        <v>1</v>
      </c>
    </row>
    <row r="21" spans="1:20" x14ac:dyDescent="0.25">
      <c r="A21" s="2"/>
      <c r="B21" s="38">
        <v>2</v>
      </c>
      <c r="C21" s="39" t="s">
        <v>342</v>
      </c>
      <c r="D21" s="39" t="s">
        <v>1</v>
      </c>
      <c r="E21" s="40"/>
      <c r="F21" s="41" t="s">
        <v>1</v>
      </c>
      <c r="G21" s="42" t="s">
        <v>1</v>
      </c>
      <c r="H21" s="43" t="s">
        <v>1</v>
      </c>
      <c r="I21" s="44"/>
      <c r="J21" s="51"/>
      <c r="K21" s="46"/>
      <c r="L21" s="41"/>
      <c r="M21" s="40" t="s">
        <v>0</v>
      </c>
      <c r="N21" s="40">
        <v>4</v>
      </c>
      <c r="O21" s="40">
        <v>1</v>
      </c>
      <c r="P21" s="48">
        <f t="shared" si="4"/>
        <v>4</v>
      </c>
      <c r="Q21" s="83"/>
      <c r="R21" s="79"/>
      <c r="S21" s="49"/>
      <c r="T21" s="86"/>
    </row>
    <row r="22" spans="1:20" x14ac:dyDescent="0.25">
      <c r="A22" s="2"/>
      <c r="B22" s="38">
        <v>3</v>
      </c>
      <c r="C22" s="39" t="s">
        <v>336</v>
      </c>
      <c r="D22" s="39" t="s">
        <v>1</v>
      </c>
      <c r="E22" s="40" t="s">
        <v>1</v>
      </c>
      <c r="F22" s="41" t="s">
        <v>1</v>
      </c>
      <c r="G22" s="42" t="s">
        <v>1</v>
      </c>
      <c r="H22" s="43" t="s">
        <v>1</v>
      </c>
      <c r="I22" s="44"/>
      <c r="J22" s="51"/>
      <c r="K22" s="46"/>
      <c r="L22" s="41"/>
      <c r="M22" s="40" t="s">
        <v>0</v>
      </c>
      <c r="N22" s="40">
        <v>4</v>
      </c>
      <c r="O22" s="40">
        <v>1</v>
      </c>
      <c r="P22" s="48">
        <f t="shared" si="4"/>
        <v>4</v>
      </c>
      <c r="Q22" s="83"/>
      <c r="R22" s="79"/>
      <c r="S22" s="49"/>
      <c r="T22" s="86"/>
    </row>
    <row r="23" spans="1:20" x14ac:dyDescent="0.25">
      <c r="A23" s="2"/>
      <c r="B23" s="38">
        <v>4</v>
      </c>
      <c r="C23" s="39" t="s">
        <v>337</v>
      </c>
      <c r="D23" s="39" t="s">
        <v>338</v>
      </c>
      <c r="E23" s="40"/>
      <c r="F23" s="41" t="s">
        <v>1</v>
      </c>
      <c r="G23" s="42" t="s">
        <v>1</v>
      </c>
      <c r="H23" s="43" t="s">
        <v>1</v>
      </c>
      <c r="I23" s="44"/>
      <c r="J23" s="51"/>
      <c r="K23" s="46"/>
      <c r="L23" s="41"/>
      <c r="M23" s="40" t="s">
        <v>0</v>
      </c>
      <c r="N23" s="40">
        <v>4</v>
      </c>
      <c r="O23" s="40">
        <v>1</v>
      </c>
      <c r="P23" s="48">
        <f t="shared" si="4"/>
        <v>4</v>
      </c>
      <c r="Q23" s="83">
        <v>0.25</v>
      </c>
      <c r="R23" s="79">
        <f>P23*Q23</f>
        <v>1</v>
      </c>
      <c r="S23" s="49"/>
      <c r="T23" s="86"/>
    </row>
    <row r="24" spans="1:20" x14ac:dyDescent="0.25">
      <c r="A24" s="2"/>
      <c r="B24" s="38"/>
      <c r="C24" s="39"/>
      <c r="D24" s="40"/>
      <c r="E24" s="40"/>
      <c r="F24" s="41"/>
      <c r="G24" s="42"/>
      <c r="H24" s="43"/>
      <c r="I24" s="44"/>
      <c r="J24" s="51"/>
      <c r="K24" s="46"/>
      <c r="L24" s="41"/>
      <c r="M24" s="40"/>
      <c r="N24" s="40"/>
      <c r="O24" s="40"/>
      <c r="P24" s="48"/>
      <c r="Q24" s="83"/>
      <c r="R24" s="79"/>
      <c r="S24" s="49"/>
      <c r="T24" s="50"/>
    </row>
    <row r="25" spans="1:20" x14ac:dyDescent="0.25">
      <c r="A25" s="2"/>
      <c r="B25" s="147" t="s">
        <v>341</v>
      </c>
      <c r="C25" s="125" t="str">
        <f>ID!C21</f>
        <v>Oprava PKO stavítek</v>
      </c>
      <c r="D25" s="39" t="s">
        <v>307</v>
      </c>
      <c r="E25" s="40"/>
      <c r="F25" s="41"/>
      <c r="G25" s="42"/>
      <c r="H25" s="43"/>
      <c r="I25" s="44"/>
      <c r="J25" s="51"/>
      <c r="K25" s="46"/>
      <c r="L25" s="41"/>
      <c r="M25" s="40"/>
      <c r="N25" s="40"/>
      <c r="O25" s="40"/>
      <c r="P25" s="48"/>
      <c r="Q25" s="83"/>
      <c r="R25" s="79"/>
      <c r="S25" s="49"/>
      <c r="T25" s="50"/>
    </row>
    <row r="26" spans="1:20" x14ac:dyDescent="0.25">
      <c r="A26" s="2"/>
      <c r="B26" s="38">
        <v>1</v>
      </c>
      <c r="C26" s="39" t="s">
        <v>300</v>
      </c>
      <c r="D26" s="39" t="s">
        <v>301</v>
      </c>
      <c r="E26" s="40">
        <v>12</v>
      </c>
      <c r="F26" s="41">
        <v>2000</v>
      </c>
      <c r="G26" s="42">
        <v>2440</v>
      </c>
      <c r="H26" s="43">
        <f>F26/1000*G26/1000</f>
        <v>4.88</v>
      </c>
      <c r="I26" s="44">
        <f>H26*Q26</f>
        <v>468.48</v>
      </c>
      <c r="J26" s="51"/>
      <c r="K26" s="39" t="s">
        <v>321</v>
      </c>
      <c r="L26" s="41" t="s">
        <v>45</v>
      </c>
      <c r="M26" s="40" t="s">
        <v>0</v>
      </c>
      <c r="N26" s="40">
        <v>1</v>
      </c>
      <c r="O26" s="40">
        <v>1</v>
      </c>
      <c r="P26" s="48">
        <f t="shared" ref="P26:P35" si="5">N26*O26</f>
        <v>1</v>
      </c>
      <c r="Q26" s="83">
        <v>96</v>
      </c>
      <c r="R26" s="79">
        <f>I26*P26</f>
        <v>468.48</v>
      </c>
      <c r="S26" s="49">
        <v>2</v>
      </c>
      <c r="T26" s="50">
        <f>S26*H26*P26</f>
        <v>9.76</v>
      </c>
    </row>
    <row r="27" spans="1:20" x14ac:dyDescent="0.25">
      <c r="A27" s="2"/>
      <c r="B27" s="38">
        <v>2</v>
      </c>
      <c r="C27" s="39" t="s">
        <v>302</v>
      </c>
      <c r="D27" s="39" t="s">
        <v>303</v>
      </c>
      <c r="E27" s="40"/>
      <c r="F27" s="41"/>
      <c r="G27" s="42">
        <v>2340</v>
      </c>
      <c r="H27" s="43"/>
      <c r="I27" s="44">
        <f>G27/1000*Q27</f>
        <v>51.48</v>
      </c>
      <c r="J27" s="51"/>
      <c r="K27" s="39" t="s">
        <v>321</v>
      </c>
      <c r="L27" s="41" t="s">
        <v>45</v>
      </c>
      <c r="M27" s="40" t="s">
        <v>0</v>
      </c>
      <c r="N27" s="40">
        <v>1</v>
      </c>
      <c r="O27" s="40">
        <v>2</v>
      </c>
      <c r="P27" s="48">
        <f t="shared" si="5"/>
        <v>2</v>
      </c>
      <c r="Q27" s="83">
        <v>22</v>
      </c>
      <c r="R27" s="79">
        <f t="shared" ref="R27:R38" si="6">I27*P27</f>
        <v>102.96</v>
      </c>
      <c r="S27" s="49">
        <v>0.56999999999999995</v>
      </c>
      <c r="T27" s="50">
        <f>G27/1000*S27*P27</f>
        <v>2.6675999999999997</v>
      </c>
    </row>
    <row r="28" spans="1:20" x14ac:dyDescent="0.25">
      <c r="A28" s="2"/>
      <c r="B28" s="38">
        <v>3</v>
      </c>
      <c r="C28" s="39" t="s">
        <v>304</v>
      </c>
      <c r="D28" s="39" t="s">
        <v>303</v>
      </c>
      <c r="E28" s="40"/>
      <c r="F28" s="41"/>
      <c r="G28" s="42">
        <v>2000</v>
      </c>
      <c r="H28" s="43"/>
      <c r="I28" s="44">
        <f>G28/1000*Q28</f>
        <v>44</v>
      </c>
      <c r="J28" s="51"/>
      <c r="K28" s="39" t="s">
        <v>321</v>
      </c>
      <c r="L28" s="41" t="s">
        <v>45</v>
      </c>
      <c r="M28" s="40" t="s">
        <v>0</v>
      </c>
      <c r="N28" s="40">
        <v>1</v>
      </c>
      <c r="O28" s="40">
        <v>2</v>
      </c>
      <c r="P28" s="48">
        <f t="shared" si="5"/>
        <v>2</v>
      </c>
      <c r="Q28" s="83">
        <v>22</v>
      </c>
      <c r="R28" s="79">
        <f t="shared" si="6"/>
        <v>88</v>
      </c>
      <c r="S28" s="49">
        <v>0.56999999999999995</v>
      </c>
      <c r="T28" s="50">
        <f>G28/1000*S28*P28</f>
        <v>2.2799999999999998</v>
      </c>
    </row>
    <row r="29" spans="1:20" x14ac:dyDescent="0.25">
      <c r="A29" s="2"/>
      <c r="B29" s="38">
        <v>4</v>
      </c>
      <c r="C29" s="39" t="s">
        <v>305</v>
      </c>
      <c r="D29" s="39" t="s">
        <v>306</v>
      </c>
      <c r="E29" s="40"/>
      <c r="F29" s="41"/>
      <c r="G29" s="42">
        <v>2000</v>
      </c>
      <c r="H29" s="43"/>
      <c r="I29" s="44">
        <f>G29/1000*Q29</f>
        <v>43.8</v>
      </c>
      <c r="J29" s="51"/>
      <c r="K29" s="39" t="s">
        <v>321</v>
      </c>
      <c r="L29" s="41" t="s">
        <v>45</v>
      </c>
      <c r="M29" s="40" t="s">
        <v>0</v>
      </c>
      <c r="N29" s="40">
        <v>1</v>
      </c>
      <c r="O29" s="40">
        <v>3</v>
      </c>
      <c r="P29" s="48">
        <f t="shared" si="5"/>
        <v>3</v>
      </c>
      <c r="Q29" s="83">
        <v>21.9</v>
      </c>
      <c r="R29" s="79">
        <f t="shared" si="6"/>
        <v>131.39999999999998</v>
      </c>
      <c r="S29" s="49">
        <v>0.63</v>
      </c>
      <c r="T29" s="50">
        <f>G29/1000*S29*P29</f>
        <v>3.7800000000000002</v>
      </c>
    </row>
    <row r="30" spans="1:20" x14ac:dyDescent="0.25">
      <c r="A30" s="2"/>
      <c r="B30" s="38">
        <v>5</v>
      </c>
      <c r="C30" s="39" t="s">
        <v>308</v>
      </c>
      <c r="D30" s="39" t="s">
        <v>301</v>
      </c>
      <c r="E30" s="40">
        <v>12</v>
      </c>
      <c r="F30" s="41">
        <v>200</v>
      </c>
      <c r="G30" s="42">
        <v>2340</v>
      </c>
      <c r="H30" s="43">
        <f>F30/1000*G30/1000</f>
        <v>0.46800000000000003</v>
      </c>
      <c r="I30" s="44">
        <f>H30*Q30</f>
        <v>10.2492</v>
      </c>
      <c r="J30" s="51"/>
      <c r="K30" s="39" t="s">
        <v>321</v>
      </c>
      <c r="L30" s="41" t="s">
        <v>45</v>
      </c>
      <c r="M30" s="40" t="s">
        <v>0</v>
      </c>
      <c r="N30" s="40">
        <v>1</v>
      </c>
      <c r="O30" s="40">
        <v>3</v>
      </c>
      <c r="P30" s="48">
        <f t="shared" si="5"/>
        <v>3</v>
      </c>
      <c r="Q30" s="83">
        <v>21.9</v>
      </c>
      <c r="R30" s="79">
        <f t="shared" si="6"/>
        <v>30.747599999999998</v>
      </c>
      <c r="S30" s="49">
        <v>2</v>
      </c>
      <c r="T30" s="50">
        <f>S30*H30*P30</f>
        <v>2.8080000000000003</v>
      </c>
    </row>
    <row r="31" spans="1:20" x14ac:dyDescent="0.25">
      <c r="A31" s="2"/>
      <c r="B31" s="38">
        <v>6</v>
      </c>
      <c r="C31" s="39" t="s">
        <v>309</v>
      </c>
      <c r="D31" s="39" t="s">
        <v>315</v>
      </c>
      <c r="E31" s="40">
        <v>30</v>
      </c>
      <c r="F31" s="41">
        <v>70</v>
      </c>
      <c r="G31" s="42">
        <v>2440</v>
      </c>
      <c r="H31" s="43"/>
      <c r="I31" s="44">
        <f t="shared" ref="I31:I38" si="7">G31/1000*Q31</f>
        <v>40.26</v>
      </c>
      <c r="J31" s="51"/>
      <c r="K31" s="39" t="s">
        <v>321</v>
      </c>
      <c r="L31" s="41" t="s">
        <v>45</v>
      </c>
      <c r="M31" s="40" t="s">
        <v>0</v>
      </c>
      <c r="N31" s="40">
        <v>1</v>
      </c>
      <c r="O31" s="40">
        <v>2</v>
      </c>
      <c r="P31" s="48">
        <f t="shared" si="5"/>
        <v>2</v>
      </c>
      <c r="Q31" s="83">
        <v>16.5</v>
      </c>
      <c r="R31" s="79">
        <f t="shared" si="6"/>
        <v>80.52</v>
      </c>
      <c r="S31" s="49">
        <v>0.13</v>
      </c>
      <c r="T31" s="50">
        <f t="shared" ref="T31:T38" si="8">G31/1000*S31*P31</f>
        <v>0.63439999999999996</v>
      </c>
    </row>
    <row r="32" spans="1:20" x14ac:dyDescent="0.25">
      <c r="A32" s="2"/>
      <c r="B32" s="38">
        <v>7</v>
      </c>
      <c r="C32" s="39" t="s">
        <v>310</v>
      </c>
      <c r="D32" s="39" t="s">
        <v>315</v>
      </c>
      <c r="E32" s="40">
        <v>30</v>
      </c>
      <c r="F32" s="41">
        <v>70</v>
      </c>
      <c r="G32" s="42">
        <v>2000</v>
      </c>
      <c r="H32" s="43"/>
      <c r="I32" s="44">
        <f t="shared" si="7"/>
        <v>33</v>
      </c>
      <c r="J32" s="51"/>
      <c r="K32" s="39" t="s">
        <v>321</v>
      </c>
      <c r="L32" s="41" t="s">
        <v>45</v>
      </c>
      <c r="M32" s="40" t="s">
        <v>0</v>
      </c>
      <c r="N32" s="40">
        <v>1</v>
      </c>
      <c r="O32" s="40">
        <v>1</v>
      </c>
      <c r="P32" s="48">
        <f t="shared" si="5"/>
        <v>1</v>
      </c>
      <c r="Q32" s="83">
        <v>16.5</v>
      </c>
      <c r="R32" s="79">
        <f t="shared" si="6"/>
        <v>33</v>
      </c>
      <c r="S32" s="49">
        <v>0.13</v>
      </c>
      <c r="T32" s="50">
        <f t="shared" si="8"/>
        <v>0.26</v>
      </c>
    </row>
    <row r="33" spans="1:20" x14ac:dyDescent="0.25">
      <c r="A33" s="2"/>
      <c r="B33" s="38">
        <v>8</v>
      </c>
      <c r="C33" s="39" t="s">
        <v>316</v>
      </c>
      <c r="D33" s="39" t="s">
        <v>317</v>
      </c>
      <c r="E33" s="40">
        <v>10</v>
      </c>
      <c r="F33" s="41">
        <v>80</v>
      </c>
      <c r="G33" s="42">
        <v>2000</v>
      </c>
      <c r="H33" s="43"/>
      <c r="I33" s="44">
        <f t="shared" si="7"/>
        <v>12.6</v>
      </c>
      <c r="J33" s="51"/>
      <c r="K33" s="39" t="s">
        <v>321</v>
      </c>
      <c r="L33" s="41" t="s">
        <v>45</v>
      </c>
      <c r="M33" s="40" t="s">
        <v>0</v>
      </c>
      <c r="N33" s="40">
        <v>1</v>
      </c>
      <c r="O33" s="40">
        <v>1</v>
      </c>
      <c r="P33" s="48">
        <f t="shared" si="5"/>
        <v>1</v>
      </c>
      <c r="Q33" s="83">
        <v>6.3</v>
      </c>
      <c r="R33" s="79">
        <f t="shared" si="6"/>
        <v>12.6</v>
      </c>
      <c r="S33" s="49">
        <v>0.18</v>
      </c>
      <c r="T33" s="50">
        <f t="shared" si="8"/>
        <v>0.36</v>
      </c>
    </row>
    <row r="34" spans="1:20" x14ac:dyDescent="0.25">
      <c r="A34" s="2"/>
      <c r="B34" s="38">
        <v>9</v>
      </c>
      <c r="C34" s="39" t="s">
        <v>318</v>
      </c>
      <c r="D34" s="39" t="s">
        <v>317</v>
      </c>
      <c r="E34" s="40">
        <v>10</v>
      </c>
      <c r="F34" s="41">
        <v>80</v>
      </c>
      <c r="G34" s="42">
        <v>2440</v>
      </c>
      <c r="H34" s="43"/>
      <c r="I34" s="44">
        <f t="shared" si="7"/>
        <v>15.372</v>
      </c>
      <c r="J34" s="51"/>
      <c r="K34" s="39" t="s">
        <v>321</v>
      </c>
      <c r="L34" s="41" t="s">
        <v>45</v>
      </c>
      <c r="M34" s="40" t="s">
        <v>0</v>
      </c>
      <c r="N34" s="40">
        <v>1</v>
      </c>
      <c r="O34" s="40">
        <v>2</v>
      </c>
      <c r="P34" s="48">
        <f t="shared" si="5"/>
        <v>2</v>
      </c>
      <c r="Q34" s="83">
        <v>6.3</v>
      </c>
      <c r="R34" s="79">
        <f t="shared" si="6"/>
        <v>30.744</v>
      </c>
      <c r="S34" s="49">
        <v>0.18</v>
      </c>
      <c r="T34" s="50">
        <f t="shared" si="8"/>
        <v>0.87839999999999996</v>
      </c>
    </row>
    <row r="35" spans="1:20" x14ac:dyDescent="0.25">
      <c r="A35" s="2"/>
      <c r="B35" s="38">
        <v>10</v>
      </c>
      <c r="C35" s="39" t="s">
        <v>311</v>
      </c>
      <c r="D35" s="39" t="s">
        <v>319</v>
      </c>
      <c r="E35" s="40">
        <v>8</v>
      </c>
      <c r="F35" s="41"/>
      <c r="G35" s="42">
        <v>2000</v>
      </c>
      <c r="H35" s="43"/>
      <c r="I35" s="44">
        <f t="shared" si="7"/>
        <v>16.600000000000001</v>
      </c>
      <c r="J35" s="51"/>
      <c r="K35" s="39" t="s">
        <v>321</v>
      </c>
      <c r="L35" s="41" t="s">
        <v>45</v>
      </c>
      <c r="M35" s="40" t="s">
        <v>0</v>
      </c>
      <c r="N35" s="40">
        <v>1</v>
      </c>
      <c r="O35" s="40">
        <v>1</v>
      </c>
      <c r="P35" s="48">
        <f t="shared" si="5"/>
        <v>1</v>
      </c>
      <c r="Q35" s="83">
        <v>8.3000000000000007</v>
      </c>
      <c r="R35" s="79">
        <f t="shared" si="6"/>
        <v>16.600000000000001</v>
      </c>
      <c r="S35" s="49">
        <v>0.28000000000000003</v>
      </c>
      <c r="T35" s="50">
        <f t="shared" si="8"/>
        <v>0.56000000000000005</v>
      </c>
    </row>
    <row r="36" spans="1:20" x14ac:dyDescent="0.25">
      <c r="A36" s="2"/>
      <c r="B36" s="38">
        <v>11</v>
      </c>
      <c r="C36" s="39" t="s">
        <v>312</v>
      </c>
      <c r="D36" s="39" t="s">
        <v>322</v>
      </c>
      <c r="E36" s="40"/>
      <c r="F36" s="41"/>
      <c r="G36" s="42">
        <v>700</v>
      </c>
      <c r="H36" s="43"/>
      <c r="I36" s="44">
        <f t="shared" si="7"/>
        <v>43.12</v>
      </c>
      <c r="J36" s="51"/>
      <c r="K36" s="39" t="s">
        <v>321</v>
      </c>
      <c r="L36" s="41" t="s">
        <v>45</v>
      </c>
      <c r="M36" s="40" t="s">
        <v>0</v>
      </c>
      <c r="N36" s="40">
        <v>1</v>
      </c>
      <c r="O36" s="40">
        <v>4</v>
      </c>
      <c r="P36" s="48">
        <f t="shared" ref="P36:P38" si="9">N36*O36</f>
        <v>4</v>
      </c>
      <c r="Q36" s="83">
        <v>61.6</v>
      </c>
      <c r="R36" s="79">
        <f t="shared" si="6"/>
        <v>172.48</v>
      </c>
      <c r="S36" s="49">
        <v>0.35</v>
      </c>
      <c r="T36" s="50">
        <f t="shared" si="8"/>
        <v>0.97999999999999987</v>
      </c>
    </row>
    <row r="37" spans="1:20" x14ac:dyDescent="0.25">
      <c r="A37" s="2"/>
      <c r="B37" s="38">
        <v>12</v>
      </c>
      <c r="C37" s="39" t="s">
        <v>313</v>
      </c>
      <c r="D37" s="39" t="s">
        <v>320</v>
      </c>
      <c r="E37" s="40"/>
      <c r="F37" s="41"/>
      <c r="G37" s="42">
        <v>80</v>
      </c>
      <c r="H37" s="43"/>
      <c r="I37" s="44">
        <f t="shared" si="7"/>
        <v>60.4</v>
      </c>
      <c r="J37" s="51"/>
      <c r="K37" s="39" t="s">
        <v>321</v>
      </c>
      <c r="L37" s="41" t="s">
        <v>45</v>
      </c>
      <c r="M37" s="40" t="s">
        <v>0</v>
      </c>
      <c r="N37" s="40">
        <v>1</v>
      </c>
      <c r="O37" s="40">
        <v>4</v>
      </c>
      <c r="P37" s="48">
        <f t="shared" si="9"/>
        <v>4</v>
      </c>
      <c r="Q37" s="83">
        <v>755</v>
      </c>
      <c r="R37" s="79">
        <f t="shared" si="6"/>
        <v>241.6</v>
      </c>
      <c r="S37" s="49">
        <v>1</v>
      </c>
      <c r="T37" s="50">
        <f t="shared" si="8"/>
        <v>0.32</v>
      </c>
    </row>
    <row r="38" spans="1:20" x14ac:dyDescent="0.25">
      <c r="A38" s="2"/>
      <c r="B38" s="38">
        <v>13</v>
      </c>
      <c r="C38" s="39" t="s">
        <v>314</v>
      </c>
      <c r="D38" s="39" t="s">
        <v>303</v>
      </c>
      <c r="E38" s="40"/>
      <c r="F38" s="41"/>
      <c r="G38" s="42">
        <v>600</v>
      </c>
      <c r="H38" s="43"/>
      <c r="I38" s="44">
        <f t="shared" si="7"/>
        <v>13.2</v>
      </c>
      <c r="J38" s="51"/>
      <c r="K38" s="39" t="s">
        <v>321</v>
      </c>
      <c r="L38" s="41" t="s">
        <v>45</v>
      </c>
      <c r="M38" s="40" t="s">
        <v>0</v>
      </c>
      <c r="N38" s="40">
        <v>1</v>
      </c>
      <c r="O38" s="40">
        <v>2</v>
      </c>
      <c r="P38" s="48">
        <f t="shared" si="9"/>
        <v>2</v>
      </c>
      <c r="Q38" s="83">
        <v>22</v>
      </c>
      <c r="R38" s="79">
        <f t="shared" si="6"/>
        <v>26.4</v>
      </c>
      <c r="S38" s="49">
        <v>0.56999999999999995</v>
      </c>
      <c r="T38" s="50">
        <f t="shared" si="8"/>
        <v>0.68399999999999994</v>
      </c>
    </row>
    <row r="39" spans="1:20" x14ac:dyDescent="0.25">
      <c r="A39" s="2"/>
      <c r="B39" s="38">
        <v>14</v>
      </c>
      <c r="C39" s="39" t="s">
        <v>359</v>
      </c>
      <c r="D39" s="39" t="s">
        <v>360</v>
      </c>
      <c r="E39" s="40"/>
      <c r="F39" s="41"/>
      <c r="G39" s="42"/>
      <c r="H39" s="43"/>
      <c r="I39" s="44"/>
      <c r="J39" s="51"/>
      <c r="K39" s="39"/>
      <c r="L39" s="41"/>
      <c r="M39" s="40" t="s">
        <v>0</v>
      </c>
      <c r="N39" s="40">
        <v>2</v>
      </c>
      <c r="O39" s="40">
        <v>2</v>
      </c>
      <c r="P39" s="48">
        <f t="shared" ref="P39" si="10">N39*O39</f>
        <v>4</v>
      </c>
      <c r="Q39" s="83"/>
      <c r="R39" s="79"/>
      <c r="S39" s="49"/>
      <c r="T39" s="50"/>
    </row>
    <row r="40" spans="1:20" x14ac:dyDescent="0.25">
      <c r="A40" s="2"/>
      <c r="B40" s="38"/>
      <c r="C40" s="125" t="s">
        <v>299</v>
      </c>
      <c r="D40" s="40"/>
      <c r="E40" s="40"/>
      <c r="F40" s="41"/>
      <c r="G40" s="42"/>
      <c r="H40" s="43"/>
      <c r="I40" s="44"/>
      <c r="J40" s="51"/>
      <c r="K40" s="46"/>
      <c r="L40" s="41"/>
      <c r="M40" s="40"/>
      <c r="N40" s="40"/>
      <c r="O40" s="40"/>
      <c r="P40" s="48"/>
      <c r="Q40" s="83"/>
      <c r="R40" s="85">
        <f>SUM(R26:R38)</f>
        <v>1435.5316</v>
      </c>
      <c r="S40" s="49"/>
      <c r="T40" s="86">
        <f>SUM(T26:T38)</f>
        <v>25.9724</v>
      </c>
    </row>
    <row r="41" spans="1:20" x14ac:dyDescent="0.25">
      <c r="A41" s="2"/>
      <c r="B41" s="38"/>
      <c r="C41" s="39"/>
      <c r="D41" s="40"/>
      <c r="E41" s="40"/>
      <c r="F41" s="41"/>
      <c r="G41" s="42"/>
      <c r="H41" s="43"/>
      <c r="I41" s="44"/>
      <c r="J41" s="51"/>
      <c r="K41" s="46"/>
      <c r="L41" s="41"/>
      <c r="M41" s="40"/>
      <c r="N41" s="40"/>
      <c r="O41" s="40"/>
      <c r="P41" s="48"/>
      <c r="Q41" s="83"/>
      <c r="R41" s="79"/>
      <c r="S41" s="49"/>
      <c r="T41" s="50"/>
    </row>
    <row r="42" spans="1:20" ht="15.75" thickBot="1" x14ac:dyDescent="0.3">
      <c r="A42" s="2"/>
      <c r="B42" s="126"/>
      <c r="C42" s="127"/>
      <c r="D42" s="128"/>
      <c r="E42" s="128"/>
      <c r="F42" s="129"/>
      <c r="G42" s="130"/>
      <c r="H42" s="131"/>
      <c r="I42" s="132"/>
      <c r="J42" s="133"/>
      <c r="K42" s="134"/>
      <c r="L42" s="129"/>
      <c r="M42" s="128"/>
      <c r="N42" s="128"/>
      <c r="O42" s="128"/>
      <c r="P42" s="135"/>
      <c r="Q42" s="136"/>
      <c r="R42" s="137"/>
      <c r="S42" s="138"/>
      <c r="T42" s="139"/>
    </row>
    <row r="45" spans="1:20" x14ac:dyDescent="0.25">
      <c r="S45" s="17" t="s">
        <v>1</v>
      </c>
    </row>
  </sheetData>
  <mergeCells count="4">
    <mergeCell ref="B7:B8"/>
    <mergeCell ref="J7:J8"/>
    <mergeCell ref="K7:K8"/>
    <mergeCell ref="N7:P7"/>
  </mergeCells>
  <pageMargins left="0.70866141732283472" right="0.70866141732283472" top="0.78740157480314965" bottom="0.78740157480314965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workbookViewId="0">
      <selection activeCell="N28" sqref="N28"/>
    </sheetView>
  </sheetViews>
  <sheetFormatPr defaultRowHeight="14.25" x14ac:dyDescent="0.25"/>
  <cols>
    <col min="1" max="2" width="9.140625" style="238"/>
    <col min="3" max="3" width="5.42578125" style="239" customWidth="1"/>
    <col min="4" max="4" width="28.85546875" style="239" customWidth="1"/>
    <col min="5" max="5" width="6.140625" style="239" customWidth="1"/>
    <col min="6" max="6" width="8.85546875" style="239" customWidth="1"/>
    <col min="7" max="7" width="14.140625" style="239" customWidth="1"/>
    <col min="8" max="8" width="11" style="241" customWidth="1"/>
    <col min="9" max="9" width="11.28515625" style="242" customWidth="1"/>
    <col min="10" max="10" width="9.140625" style="239" customWidth="1"/>
    <col min="11" max="190" width="9.140625" style="238"/>
    <col min="191" max="191" width="6.5703125" style="238" customWidth="1"/>
    <col min="192" max="192" width="19.42578125" style="238" customWidth="1"/>
    <col min="193" max="193" width="9.5703125" style="238" customWidth="1"/>
    <col min="194" max="194" width="5.7109375" style="238" bestFit="1" customWidth="1"/>
    <col min="195" max="195" width="10.28515625" style="238" bestFit="1" customWidth="1"/>
    <col min="196" max="196" width="13.28515625" style="238" bestFit="1" customWidth="1"/>
    <col min="197" max="197" width="10.140625" style="238" customWidth="1"/>
    <col min="198" max="198" width="10.7109375" style="238" bestFit="1" customWidth="1"/>
    <col min="199" max="199" width="13.5703125" style="238" customWidth="1"/>
    <col min="200" max="200" width="9.140625" style="238"/>
    <col min="201" max="201" width="6" style="238" bestFit="1" customWidth="1"/>
    <col min="202" max="202" width="9.85546875" style="238" bestFit="1" customWidth="1"/>
    <col min="203" max="203" width="9" style="238" customWidth="1"/>
    <col min="204" max="204" width="10" style="238" bestFit="1" customWidth="1"/>
    <col min="205" max="205" width="9.7109375" style="238" bestFit="1" customWidth="1"/>
    <col min="206" max="206" width="11.42578125" style="238" bestFit="1" customWidth="1"/>
    <col min="207" max="207" width="0.42578125" style="238" customWidth="1"/>
    <col min="208" max="446" width="9.140625" style="238"/>
    <col min="447" max="447" width="6.5703125" style="238" customWidth="1"/>
    <col min="448" max="448" width="19.42578125" style="238" customWidth="1"/>
    <col min="449" max="449" width="9.5703125" style="238" customWidth="1"/>
    <col min="450" max="450" width="5.7109375" style="238" bestFit="1" customWidth="1"/>
    <col min="451" max="451" width="10.28515625" style="238" bestFit="1" customWidth="1"/>
    <col min="452" max="452" width="13.28515625" style="238" bestFit="1" customWidth="1"/>
    <col min="453" max="453" width="10.140625" style="238" customWidth="1"/>
    <col min="454" max="454" width="10.7109375" style="238" bestFit="1" customWidth="1"/>
    <col min="455" max="455" width="13.5703125" style="238" customWidth="1"/>
    <col min="456" max="456" width="9.140625" style="238"/>
    <col min="457" max="457" width="6" style="238" bestFit="1" customWidth="1"/>
    <col min="458" max="458" width="9.85546875" style="238" bestFit="1" customWidth="1"/>
    <col min="459" max="459" width="9" style="238" customWidth="1"/>
    <col min="460" max="460" width="10" style="238" bestFit="1" customWidth="1"/>
    <col min="461" max="461" width="9.7109375" style="238" bestFit="1" customWidth="1"/>
    <col min="462" max="462" width="11.42578125" style="238" bestFit="1" customWidth="1"/>
    <col min="463" max="463" width="0.42578125" style="238" customWidth="1"/>
    <col min="464" max="702" width="9.140625" style="238"/>
    <col min="703" max="703" width="6.5703125" style="238" customWidth="1"/>
    <col min="704" max="704" width="19.42578125" style="238" customWidth="1"/>
    <col min="705" max="705" width="9.5703125" style="238" customWidth="1"/>
    <col min="706" max="706" width="5.7109375" style="238" bestFit="1" customWidth="1"/>
    <col min="707" max="707" width="10.28515625" style="238" bestFit="1" customWidth="1"/>
    <col min="708" max="708" width="13.28515625" style="238" bestFit="1" customWidth="1"/>
    <col min="709" max="709" width="10.140625" style="238" customWidth="1"/>
    <col min="710" max="710" width="10.7109375" style="238" bestFit="1" customWidth="1"/>
    <col min="711" max="711" width="13.5703125" style="238" customWidth="1"/>
    <col min="712" max="712" width="9.140625" style="238"/>
    <col min="713" max="713" width="6" style="238" bestFit="1" customWidth="1"/>
    <col min="714" max="714" width="9.85546875" style="238" bestFit="1" customWidth="1"/>
    <col min="715" max="715" width="9" style="238" customWidth="1"/>
    <col min="716" max="716" width="10" style="238" bestFit="1" customWidth="1"/>
    <col min="717" max="717" width="9.7109375" style="238" bestFit="1" customWidth="1"/>
    <col min="718" max="718" width="11.42578125" style="238" bestFit="1" customWidth="1"/>
    <col min="719" max="719" width="0.42578125" style="238" customWidth="1"/>
    <col min="720" max="958" width="9.140625" style="238"/>
    <col min="959" max="959" width="6.5703125" style="238" customWidth="1"/>
    <col min="960" max="960" width="19.42578125" style="238" customWidth="1"/>
    <col min="961" max="961" width="9.5703125" style="238" customWidth="1"/>
    <col min="962" max="962" width="5.7109375" style="238" bestFit="1" customWidth="1"/>
    <col min="963" max="963" width="10.28515625" style="238" bestFit="1" customWidth="1"/>
    <col min="964" max="964" width="13.28515625" style="238" bestFit="1" customWidth="1"/>
    <col min="965" max="965" width="10.140625" style="238" customWidth="1"/>
    <col min="966" max="966" width="10.7109375" style="238" bestFit="1" customWidth="1"/>
    <col min="967" max="967" width="13.5703125" style="238" customWidth="1"/>
    <col min="968" max="968" width="9.140625" style="238"/>
    <col min="969" max="969" width="6" style="238" bestFit="1" customWidth="1"/>
    <col min="970" max="970" width="9.85546875" style="238" bestFit="1" customWidth="1"/>
    <col min="971" max="971" width="9" style="238" customWidth="1"/>
    <col min="972" max="972" width="10" style="238" bestFit="1" customWidth="1"/>
    <col min="973" max="973" width="9.7109375" style="238" bestFit="1" customWidth="1"/>
    <col min="974" max="974" width="11.42578125" style="238" bestFit="1" customWidth="1"/>
    <col min="975" max="975" width="0.42578125" style="238" customWidth="1"/>
    <col min="976" max="1214" width="9.140625" style="238"/>
    <col min="1215" max="1215" width="6.5703125" style="238" customWidth="1"/>
    <col min="1216" max="1216" width="19.42578125" style="238" customWidth="1"/>
    <col min="1217" max="1217" width="9.5703125" style="238" customWidth="1"/>
    <col min="1218" max="1218" width="5.7109375" style="238" bestFit="1" customWidth="1"/>
    <col min="1219" max="1219" width="10.28515625" style="238" bestFit="1" customWidth="1"/>
    <col min="1220" max="1220" width="13.28515625" style="238" bestFit="1" customWidth="1"/>
    <col min="1221" max="1221" width="10.140625" style="238" customWidth="1"/>
    <col min="1222" max="1222" width="10.7109375" style="238" bestFit="1" customWidth="1"/>
    <col min="1223" max="1223" width="13.5703125" style="238" customWidth="1"/>
    <col min="1224" max="1224" width="9.140625" style="238"/>
    <col min="1225" max="1225" width="6" style="238" bestFit="1" customWidth="1"/>
    <col min="1226" max="1226" width="9.85546875" style="238" bestFit="1" customWidth="1"/>
    <col min="1227" max="1227" width="9" style="238" customWidth="1"/>
    <col min="1228" max="1228" width="10" style="238" bestFit="1" customWidth="1"/>
    <col min="1229" max="1229" width="9.7109375" style="238" bestFit="1" customWidth="1"/>
    <col min="1230" max="1230" width="11.42578125" style="238" bestFit="1" customWidth="1"/>
    <col min="1231" max="1231" width="0.42578125" style="238" customWidth="1"/>
    <col min="1232" max="1470" width="9.140625" style="238"/>
    <col min="1471" max="1471" width="6.5703125" style="238" customWidth="1"/>
    <col min="1472" max="1472" width="19.42578125" style="238" customWidth="1"/>
    <col min="1473" max="1473" width="9.5703125" style="238" customWidth="1"/>
    <col min="1474" max="1474" width="5.7109375" style="238" bestFit="1" customWidth="1"/>
    <col min="1475" max="1475" width="10.28515625" style="238" bestFit="1" customWidth="1"/>
    <col min="1476" max="1476" width="13.28515625" style="238" bestFit="1" customWidth="1"/>
    <col min="1477" max="1477" width="10.140625" style="238" customWidth="1"/>
    <col min="1478" max="1478" width="10.7109375" style="238" bestFit="1" customWidth="1"/>
    <col min="1479" max="1479" width="13.5703125" style="238" customWidth="1"/>
    <col min="1480" max="1480" width="9.140625" style="238"/>
    <col min="1481" max="1481" width="6" style="238" bestFit="1" customWidth="1"/>
    <col min="1482" max="1482" width="9.85546875" style="238" bestFit="1" customWidth="1"/>
    <col min="1483" max="1483" width="9" style="238" customWidth="1"/>
    <col min="1484" max="1484" width="10" style="238" bestFit="1" customWidth="1"/>
    <col min="1485" max="1485" width="9.7109375" style="238" bestFit="1" customWidth="1"/>
    <col min="1486" max="1486" width="11.42578125" style="238" bestFit="1" customWidth="1"/>
    <col min="1487" max="1487" width="0.42578125" style="238" customWidth="1"/>
    <col min="1488" max="1726" width="9.140625" style="238"/>
    <col min="1727" max="1727" width="6.5703125" style="238" customWidth="1"/>
    <col min="1728" max="1728" width="19.42578125" style="238" customWidth="1"/>
    <col min="1729" max="1729" width="9.5703125" style="238" customWidth="1"/>
    <col min="1730" max="1730" width="5.7109375" style="238" bestFit="1" customWidth="1"/>
    <col min="1731" max="1731" width="10.28515625" style="238" bestFit="1" customWidth="1"/>
    <col min="1732" max="1732" width="13.28515625" style="238" bestFit="1" customWidth="1"/>
    <col min="1733" max="1733" width="10.140625" style="238" customWidth="1"/>
    <col min="1734" max="1734" width="10.7109375" style="238" bestFit="1" customWidth="1"/>
    <col min="1735" max="1735" width="13.5703125" style="238" customWidth="1"/>
    <col min="1736" max="1736" width="9.140625" style="238"/>
    <col min="1737" max="1737" width="6" style="238" bestFit="1" customWidth="1"/>
    <col min="1738" max="1738" width="9.85546875" style="238" bestFit="1" customWidth="1"/>
    <col min="1739" max="1739" width="9" style="238" customWidth="1"/>
    <col min="1740" max="1740" width="10" style="238" bestFit="1" customWidth="1"/>
    <col min="1741" max="1741" width="9.7109375" style="238" bestFit="1" customWidth="1"/>
    <col min="1742" max="1742" width="11.42578125" style="238" bestFit="1" customWidth="1"/>
    <col min="1743" max="1743" width="0.42578125" style="238" customWidth="1"/>
    <col min="1744" max="1982" width="9.140625" style="238"/>
    <col min="1983" max="1983" width="6.5703125" style="238" customWidth="1"/>
    <col min="1984" max="1984" width="19.42578125" style="238" customWidth="1"/>
    <col min="1985" max="1985" width="9.5703125" style="238" customWidth="1"/>
    <col min="1986" max="1986" width="5.7109375" style="238" bestFit="1" customWidth="1"/>
    <col min="1987" max="1987" width="10.28515625" style="238" bestFit="1" customWidth="1"/>
    <col min="1988" max="1988" width="13.28515625" style="238" bestFit="1" customWidth="1"/>
    <col min="1989" max="1989" width="10.140625" style="238" customWidth="1"/>
    <col min="1990" max="1990" width="10.7109375" style="238" bestFit="1" customWidth="1"/>
    <col min="1991" max="1991" width="13.5703125" style="238" customWidth="1"/>
    <col min="1992" max="1992" width="9.140625" style="238"/>
    <col min="1993" max="1993" width="6" style="238" bestFit="1" customWidth="1"/>
    <col min="1994" max="1994" width="9.85546875" style="238" bestFit="1" customWidth="1"/>
    <col min="1995" max="1995" width="9" style="238" customWidth="1"/>
    <col min="1996" max="1996" width="10" style="238" bestFit="1" customWidth="1"/>
    <col min="1997" max="1997" width="9.7109375" style="238" bestFit="1" customWidth="1"/>
    <col min="1998" max="1998" width="11.42578125" style="238" bestFit="1" customWidth="1"/>
    <col min="1999" max="1999" width="0.42578125" style="238" customWidth="1"/>
    <col min="2000" max="2238" width="9.140625" style="238"/>
    <col min="2239" max="2239" width="6.5703125" style="238" customWidth="1"/>
    <col min="2240" max="2240" width="19.42578125" style="238" customWidth="1"/>
    <col min="2241" max="2241" width="9.5703125" style="238" customWidth="1"/>
    <col min="2242" max="2242" width="5.7109375" style="238" bestFit="1" customWidth="1"/>
    <col min="2243" max="2243" width="10.28515625" style="238" bestFit="1" customWidth="1"/>
    <col min="2244" max="2244" width="13.28515625" style="238" bestFit="1" customWidth="1"/>
    <col min="2245" max="2245" width="10.140625" style="238" customWidth="1"/>
    <col min="2246" max="2246" width="10.7109375" style="238" bestFit="1" customWidth="1"/>
    <col min="2247" max="2247" width="13.5703125" style="238" customWidth="1"/>
    <col min="2248" max="2248" width="9.140625" style="238"/>
    <col min="2249" max="2249" width="6" style="238" bestFit="1" customWidth="1"/>
    <col min="2250" max="2250" width="9.85546875" style="238" bestFit="1" customWidth="1"/>
    <col min="2251" max="2251" width="9" style="238" customWidth="1"/>
    <col min="2252" max="2252" width="10" style="238" bestFit="1" customWidth="1"/>
    <col min="2253" max="2253" width="9.7109375" style="238" bestFit="1" customWidth="1"/>
    <col min="2254" max="2254" width="11.42578125" style="238" bestFit="1" customWidth="1"/>
    <col min="2255" max="2255" width="0.42578125" style="238" customWidth="1"/>
    <col min="2256" max="2494" width="9.140625" style="238"/>
    <col min="2495" max="2495" width="6.5703125" style="238" customWidth="1"/>
    <col min="2496" max="2496" width="19.42578125" style="238" customWidth="1"/>
    <col min="2497" max="2497" width="9.5703125" style="238" customWidth="1"/>
    <col min="2498" max="2498" width="5.7109375" style="238" bestFit="1" customWidth="1"/>
    <col min="2499" max="2499" width="10.28515625" style="238" bestFit="1" customWidth="1"/>
    <col min="2500" max="2500" width="13.28515625" style="238" bestFit="1" customWidth="1"/>
    <col min="2501" max="2501" width="10.140625" style="238" customWidth="1"/>
    <col min="2502" max="2502" width="10.7109375" style="238" bestFit="1" customWidth="1"/>
    <col min="2503" max="2503" width="13.5703125" style="238" customWidth="1"/>
    <col min="2504" max="2504" width="9.140625" style="238"/>
    <col min="2505" max="2505" width="6" style="238" bestFit="1" customWidth="1"/>
    <col min="2506" max="2506" width="9.85546875" style="238" bestFit="1" customWidth="1"/>
    <col min="2507" max="2507" width="9" style="238" customWidth="1"/>
    <col min="2508" max="2508" width="10" style="238" bestFit="1" customWidth="1"/>
    <col min="2509" max="2509" width="9.7109375" style="238" bestFit="1" customWidth="1"/>
    <col min="2510" max="2510" width="11.42578125" style="238" bestFit="1" customWidth="1"/>
    <col min="2511" max="2511" width="0.42578125" style="238" customWidth="1"/>
    <col min="2512" max="2750" width="9.140625" style="238"/>
    <col min="2751" max="2751" width="6.5703125" style="238" customWidth="1"/>
    <col min="2752" max="2752" width="19.42578125" style="238" customWidth="1"/>
    <col min="2753" max="2753" width="9.5703125" style="238" customWidth="1"/>
    <col min="2754" max="2754" width="5.7109375" style="238" bestFit="1" customWidth="1"/>
    <col min="2755" max="2755" width="10.28515625" style="238" bestFit="1" customWidth="1"/>
    <col min="2756" max="2756" width="13.28515625" style="238" bestFit="1" customWidth="1"/>
    <col min="2757" max="2757" width="10.140625" style="238" customWidth="1"/>
    <col min="2758" max="2758" width="10.7109375" style="238" bestFit="1" customWidth="1"/>
    <col min="2759" max="2759" width="13.5703125" style="238" customWidth="1"/>
    <col min="2760" max="2760" width="9.140625" style="238"/>
    <col min="2761" max="2761" width="6" style="238" bestFit="1" customWidth="1"/>
    <col min="2762" max="2762" width="9.85546875" style="238" bestFit="1" customWidth="1"/>
    <col min="2763" max="2763" width="9" style="238" customWidth="1"/>
    <col min="2764" max="2764" width="10" style="238" bestFit="1" customWidth="1"/>
    <col min="2765" max="2765" width="9.7109375" style="238" bestFit="1" customWidth="1"/>
    <col min="2766" max="2766" width="11.42578125" style="238" bestFit="1" customWidth="1"/>
    <col min="2767" max="2767" width="0.42578125" style="238" customWidth="1"/>
    <col min="2768" max="3006" width="9.140625" style="238"/>
    <col min="3007" max="3007" width="6.5703125" style="238" customWidth="1"/>
    <col min="3008" max="3008" width="19.42578125" style="238" customWidth="1"/>
    <col min="3009" max="3009" width="9.5703125" style="238" customWidth="1"/>
    <col min="3010" max="3010" width="5.7109375" style="238" bestFit="1" customWidth="1"/>
    <col min="3011" max="3011" width="10.28515625" style="238" bestFit="1" customWidth="1"/>
    <col min="3012" max="3012" width="13.28515625" style="238" bestFit="1" customWidth="1"/>
    <col min="3013" max="3013" width="10.140625" style="238" customWidth="1"/>
    <col min="3014" max="3014" width="10.7109375" style="238" bestFit="1" customWidth="1"/>
    <col min="3015" max="3015" width="13.5703125" style="238" customWidth="1"/>
    <col min="3016" max="3016" width="9.140625" style="238"/>
    <col min="3017" max="3017" width="6" style="238" bestFit="1" customWidth="1"/>
    <col min="3018" max="3018" width="9.85546875" style="238" bestFit="1" customWidth="1"/>
    <col min="3019" max="3019" width="9" style="238" customWidth="1"/>
    <col min="3020" max="3020" width="10" style="238" bestFit="1" customWidth="1"/>
    <col min="3021" max="3021" width="9.7109375" style="238" bestFit="1" customWidth="1"/>
    <col min="3022" max="3022" width="11.42578125" style="238" bestFit="1" customWidth="1"/>
    <col min="3023" max="3023" width="0.42578125" style="238" customWidth="1"/>
    <col min="3024" max="3262" width="9.140625" style="238"/>
    <col min="3263" max="3263" width="6.5703125" style="238" customWidth="1"/>
    <col min="3264" max="3264" width="19.42578125" style="238" customWidth="1"/>
    <col min="3265" max="3265" width="9.5703125" style="238" customWidth="1"/>
    <col min="3266" max="3266" width="5.7109375" style="238" bestFit="1" customWidth="1"/>
    <col min="3267" max="3267" width="10.28515625" style="238" bestFit="1" customWidth="1"/>
    <col min="3268" max="3268" width="13.28515625" style="238" bestFit="1" customWidth="1"/>
    <col min="3269" max="3269" width="10.140625" style="238" customWidth="1"/>
    <col min="3270" max="3270" width="10.7109375" style="238" bestFit="1" customWidth="1"/>
    <col min="3271" max="3271" width="13.5703125" style="238" customWidth="1"/>
    <col min="3272" max="3272" width="9.140625" style="238"/>
    <col min="3273" max="3273" width="6" style="238" bestFit="1" customWidth="1"/>
    <col min="3274" max="3274" width="9.85546875" style="238" bestFit="1" customWidth="1"/>
    <col min="3275" max="3275" width="9" style="238" customWidth="1"/>
    <col min="3276" max="3276" width="10" style="238" bestFit="1" customWidth="1"/>
    <col min="3277" max="3277" width="9.7109375" style="238" bestFit="1" customWidth="1"/>
    <col min="3278" max="3278" width="11.42578125" style="238" bestFit="1" customWidth="1"/>
    <col min="3279" max="3279" width="0.42578125" style="238" customWidth="1"/>
    <col min="3280" max="3518" width="9.140625" style="238"/>
    <col min="3519" max="3519" width="6.5703125" style="238" customWidth="1"/>
    <col min="3520" max="3520" width="19.42578125" style="238" customWidth="1"/>
    <col min="3521" max="3521" width="9.5703125" style="238" customWidth="1"/>
    <col min="3522" max="3522" width="5.7109375" style="238" bestFit="1" customWidth="1"/>
    <col min="3523" max="3523" width="10.28515625" style="238" bestFit="1" customWidth="1"/>
    <col min="3524" max="3524" width="13.28515625" style="238" bestFit="1" customWidth="1"/>
    <col min="3525" max="3525" width="10.140625" style="238" customWidth="1"/>
    <col min="3526" max="3526" width="10.7109375" style="238" bestFit="1" customWidth="1"/>
    <col min="3527" max="3527" width="13.5703125" style="238" customWidth="1"/>
    <col min="3528" max="3528" width="9.140625" style="238"/>
    <col min="3529" max="3529" width="6" style="238" bestFit="1" customWidth="1"/>
    <col min="3530" max="3530" width="9.85546875" style="238" bestFit="1" customWidth="1"/>
    <col min="3531" max="3531" width="9" style="238" customWidth="1"/>
    <col min="3532" max="3532" width="10" style="238" bestFit="1" customWidth="1"/>
    <col min="3533" max="3533" width="9.7109375" style="238" bestFit="1" customWidth="1"/>
    <col min="3534" max="3534" width="11.42578125" style="238" bestFit="1" customWidth="1"/>
    <col min="3535" max="3535" width="0.42578125" style="238" customWidth="1"/>
    <col min="3536" max="3774" width="9.140625" style="238"/>
    <col min="3775" max="3775" width="6.5703125" style="238" customWidth="1"/>
    <col min="3776" max="3776" width="19.42578125" style="238" customWidth="1"/>
    <col min="3777" max="3777" width="9.5703125" style="238" customWidth="1"/>
    <col min="3778" max="3778" width="5.7109375" style="238" bestFit="1" customWidth="1"/>
    <col min="3779" max="3779" width="10.28515625" style="238" bestFit="1" customWidth="1"/>
    <col min="3780" max="3780" width="13.28515625" style="238" bestFit="1" customWidth="1"/>
    <col min="3781" max="3781" width="10.140625" style="238" customWidth="1"/>
    <col min="3782" max="3782" width="10.7109375" style="238" bestFit="1" customWidth="1"/>
    <col min="3783" max="3783" width="13.5703125" style="238" customWidth="1"/>
    <col min="3784" max="3784" width="9.140625" style="238"/>
    <col min="3785" max="3785" width="6" style="238" bestFit="1" customWidth="1"/>
    <col min="3786" max="3786" width="9.85546875" style="238" bestFit="1" customWidth="1"/>
    <col min="3787" max="3787" width="9" style="238" customWidth="1"/>
    <col min="3788" max="3788" width="10" style="238" bestFit="1" customWidth="1"/>
    <col min="3789" max="3789" width="9.7109375" style="238" bestFit="1" customWidth="1"/>
    <col min="3790" max="3790" width="11.42578125" style="238" bestFit="1" customWidth="1"/>
    <col min="3791" max="3791" width="0.42578125" style="238" customWidth="1"/>
    <col min="3792" max="4030" width="9.140625" style="238"/>
    <col min="4031" max="4031" width="6.5703125" style="238" customWidth="1"/>
    <col min="4032" max="4032" width="19.42578125" style="238" customWidth="1"/>
    <col min="4033" max="4033" width="9.5703125" style="238" customWidth="1"/>
    <col min="4034" max="4034" width="5.7109375" style="238" bestFit="1" customWidth="1"/>
    <col min="4035" max="4035" width="10.28515625" style="238" bestFit="1" customWidth="1"/>
    <col min="4036" max="4036" width="13.28515625" style="238" bestFit="1" customWidth="1"/>
    <col min="4037" max="4037" width="10.140625" style="238" customWidth="1"/>
    <col min="4038" max="4038" width="10.7109375" style="238" bestFit="1" customWidth="1"/>
    <col min="4039" max="4039" width="13.5703125" style="238" customWidth="1"/>
    <col min="4040" max="4040" width="9.140625" style="238"/>
    <col min="4041" max="4041" width="6" style="238" bestFit="1" customWidth="1"/>
    <col min="4042" max="4042" width="9.85546875" style="238" bestFit="1" customWidth="1"/>
    <col min="4043" max="4043" width="9" style="238" customWidth="1"/>
    <col min="4044" max="4044" width="10" style="238" bestFit="1" customWidth="1"/>
    <col min="4045" max="4045" width="9.7109375" style="238" bestFit="1" customWidth="1"/>
    <col min="4046" max="4046" width="11.42578125" style="238" bestFit="1" customWidth="1"/>
    <col min="4047" max="4047" width="0.42578125" style="238" customWidth="1"/>
    <col min="4048" max="4286" width="9.140625" style="238"/>
    <col min="4287" max="4287" width="6.5703125" style="238" customWidth="1"/>
    <col min="4288" max="4288" width="19.42578125" style="238" customWidth="1"/>
    <col min="4289" max="4289" width="9.5703125" style="238" customWidth="1"/>
    <col min="4290" max="4290" width="5.7109375" style="238" bestFit="1" customWidth="1"/>
    <col min="4291" max="4291" width="10.28515625" style="238" bestFit="1" customWidth="1"/>
    <col min="4292" max="4292" width="13.28515625" style="238" bestFit="1" customWidth="1"/>
    <col min="4293" max="4293" width="10.140625" style="238" customWidth="1"/>
    <col min="4294" max="4294" width="10.7109375" style="238" bestFit="1" customWidth="1"/>
    <col min="4295" max="4295" width="13.5703125" style="238" customWidth="1"/>
    <col min="4296" max="4296" width="9.140625" style="238"/>
    <col min="4297" max="4297" width="6" style="238" bestFit="1" customWidth="1"/>
    <col min="4298" max="4298" width="9.85546875" style="238" bestFit="1" customWidth="1"/>
    <col min="4299" max="4299" width="9" style="238" customWidth="1"/>
    <col min="4300" max="4300" width="10" style="238" bestFit="1" customWidth="1"/>
    <col min="4301" max="4301" width="9.7109375" style="238" bestFit="1" customWidth="1"/>
    <col min="4302" max="4302" width="11.42578125" style="238" bestFit="1" customWidth="1"/>
    <col min="4303" max="4303" width="0.42578125" style="238" customWidth="1"/>
    <col min="4304" max="4542" width="9.140625" style="238"/>
    <col min="4543" max="4543" width="6.5703125" style="238" customWidth="1"/>
    <col min="4544" max="4544" width="19.42578125" style="238" customWidth="1"/>
    <col min="4545" max="4545" width="9.5703125" style="238" customWidth="1"/>
    <col min="4546" max="4546" width="5.7109375" style="238" bestFit="1" customWidth="1"/>
    <col min="4547" max="4547" width="10.28515625" style="238" bestFit="1" customWidth="1"/>
    <col min="4548" max="4548" width="13.28515625" style="238" bestFit="1" customWidth="1"/>
    <col min="4549" max="4549" width="10.140625" style="238" customWidth="1"/>
    <col min="4550" max="4550" width="10.7109375" style="238" bestFit="1" customWidth="1"/>
    <col min="4551" max="4551" width="13.5703125" style="238" customWidth="1"/>
    <col min="4552" max="4552" width="9.140625" style="238"/>
    <col min="4553" max="4553" width="6" style="238" bestFit="1" customWidth="1"/>
    <col min="4554" max="4554" width="9.85546875" style="238" bestFit="1" customWidth="1"/>
    <col min="4555" max="4555" width="9" style="238" customWidth="1"/>
    <col min="4556" max="4556" width="10" style="238" bestFit="1" customWidth="1"/>
    <col min="4557" max="4557" width="9.7109375" style="238" bestFit="1" customWidth="1"/>
    <col min="4558" max="4558" width="11.42578125" style="238" bestFit="1" customWidth="1"/>
    <col min="4559" max="4559" width="0.42578125" style="238" customWidth="1"/>
    <col min="4560" max="4798" width="9.140625" style="238"/>
    <col min="4799" max="4799" width="6.5703125" style="238" customWidth="1"/>
    <col min="4800" max="4800" width="19.42578125" style="238" customWidth="1"/>
    <col min="4801" max="4801" width="9.5703125" style="238" customWidth="1"/>
    <col min="4802" max="4802" width="5.7109375" style="238" bestFit="1" customWidth="1"/>
    <col min="4803" max="4803" width="10.28515625" style="238" bestFit="1" customWidth="1"/>
    <col min="4804" max="4804" width="13.28515625" style="238" bestFit="1" customWidth="1"/>
    <col min="4805" max="4805" width="10.140625" style="238" customWidth="1"/>
    <col min="4806" max="4806" width="10.7109375" style="238" bestFit="1" customWidth="1"/>
    <col min="4807" max="4807" width="13.5703125" style="238" customWidth="1"/>
    <col min="4808" max="4808" width="9.140625" style="238"/>
    <col min="4809" max="4809" width="6" style="238" bestFit="1" customWidth="1"/>
    <col min="4810" max="4810" width="9.85546875" style="238" bestFit="1" customWidth="1"/>
    <col min="4811" max="4811" width="9" style="238" customWidth="1"/>
    <col min="4812" max="4812" width="10" style="238" bestFit="1" customWidth="1"/>
    <col min="4813" max="4813" width="9.7109375" style="238" bestFit="1" customWidth="1"/>
    <col min="4814" max="4814" width="11.42578125" style="238" bestFit="1" customWidth="1"/>
    <col min="4815" max="4815" width="0.42578125" style="238" customWidth="1"/>
    <col min="4816" max="5054" width="9.140625" style="238"/>
    <col min="5055" max="5055" width="6.5703125" style="238" customWidth="1"/>
    <col min="5056" max="5056" width="19.42578125" style="238" customWidth="1"/>
    <col min="5057" max="5057" width="9.5703125" style="238" customWidth="1"/>
    <col min="5058" max="5058" width="5.7109375" style="238" bestFit="1" customWidth="1"/>
    <col min="5059" max="5059" width="10.28515625" style="238" bestFit="1" customWidth="1"/>
    <col min="5060" max="5060" width="13.28515625" style="238" bestFit="1" customWidth="1"/>
    <col min="5061" max="5061" width="10.140625" style="238" customWidth="1"/>
    <col min="5062" max="5062" width="10.7109375" style="238" bestFit="1" customWidth="1"/>
    <col min="5063" max="5063" width="13.5703125" style="238" customWidth="1"/>
    <col min="5064" max="5064" width="9.140625" style="238"/>
    <col min="5065" max="5065" width="6" style="238" bestFit="1" customWidth="1"/>
    <col min="5066" max="5066" width="9.85546875" style="238" bestFit="1" customWidth="1"/>
    <col min="5067" max="5067" width="9" style="238" customWidth="1"/>
    <col min="5068" max="5068" width="10" style="238" bestFit="1" customWidth="1"/>
    <col min="5069" max="5069" width="9.7109375" style="238" bestFit="1" customWidth="1"/>
    <col min="5070" max="5070" width="11.42578125" style="238" bestFit="1" customWidth="1"/>
    <col min="5071" max="5071" width="0.42578125" style="238" customWidth="1"/>
    <col min="5072" max="5310" width="9.140625" style="238"/>
    <col min="5311" max="5311" width="6.5703125" style="238" customWidth="1"/>
    <col min="5312" max="5312" width="19.42578125" style="238" customWidth="1"/>
    <col min="5313" max="5313" width="9.5703125" style="238" customWidth="1"/>
    <col min="5314" max="5314" width="5.7109375" style="238" bestFit="1" customWidth="1"/>
    <col min="5315" max="5315" width="10.28515625" style="238" bestFit="1" customWidth="1"/>
    <col min="5316" max="5316" width="13.28515625" style="238" bestFit="1" customWidth="1"/>
    <col min="5317" max="5317" width="10.140625" style="238" customWidth="1"/>
    <col min="5318" max="5318" width="10.7109375" style="238" bestFit="1" customWidth="1"/>
    <col min="5319" max="5319" width="13.5703125" style="238" customWidth="1"/>
    <col min="5320" max="5320" width="9.140625" style="238"/>
    <col min="5321" max="5321" width="6" style="238" bestFit="1" customWidth="1"/>
    <col min="5322" max="5322" width="9.85546875" style="238" bestFit="1" customWidth="1"/>
    <col min="5323" max="5323" width="9" style="238" customWidth="1"/>
    <col min="5324" max="5324" width="10" style="238" bestFit="1" customWidth="1"/>
    <col min="5325" max="5325" width="9.7109375" style="238" bestFit="1" customWidth="1"/>
    <col min="5326" max="5326" width="11.42578125" style="238" bestFit="1" customWidth="1"/>
    <col min="5327" max="5327" width="0.42578125" style="238" customWidth="1"/>
    <col min="5328" max="5566" width="9.140625" style="238"/>
    <col min="5567" max="5567" width="6.5703125" style="238" customWidth="1"/>
    <col min="5568" max="5568" width="19.42578125" style="238" customWidth="1"/>
    <col min="5569" max="5569" width="9.5703125" style="238" customWidth="1"/>
    <col min="5570" max="5570" width="5.7109375" style="238" bestFit="1" customWidth="1"/>
    <col min="5571" max="5571" width="10.28515625" style="238" bestFit="1" customWidth="1"/>
    <col min="5572" max="5572" width="13.28515625" style="238" bestFit="1" customWidth="1"/>
    <col min="5573" max="5573" width="10.140625" style="238" customWidth="1"/>
    <col min="5574" max="5574" width="10.7109375" style="238" bestFit="1" customWidth="1"/>
    <col min="5575" max="5575" width="13.5703125" style="238" customWidth="1"/>
    <col min="5576" max="5576" width="9.140625" style="238"/>
    <col min="5577" max="5577" width="6" style="238" bestFit="1" customWidth="1"/>
    <col min="5578" max="5578" width="9.85546875" style="238" bestFit="1" customWidth="1"/>
    <col min="5579" max="5579" width="9" style="238" customWidth="1"/>
    <col min="5580" max="5580" width="10" style="238" bestFit="1" customWidth="1"/>
    <col min="5581" max="5581" width="9.7109375" style="238" bestFit="1" customWidth="1"/>
    <col min="5582" max="5582" width="11.42578125" style="238" bestFit="1" customWidth="1"/>
    <col min="5583" max="5583" width="0.42578125" style="238" customWidth="1"/>
    <col min="5584" max="5822" width="9.140625" style="238"/>
    <col min="5823" max="5823" width="6.5703125" style="238" customWidth="1"/>
    <col min="5824" max="5824" width="19.42578125" style="238" customWidth="1"/>
    <col min="5825" max="5825" width="9.5703125" style="238" customWidth="1"/>
    <col min="5826" max="5826" width="5.7109375" style="238" bestFit="1" customWidth="1"/>
    <col min="5827" max="5827" width="10.28515625" style="238" bestFit="1" customWidth="1"/>
    <col min="5828" max="5828" width="13.28515625" style="238" bestFit="1" customWidth="1"/>
    <col min="5829" max="5829" width="10.140625" style="238" customWidth="1"/>
    <col min="5830" max="5830" width="10.7109375" style="238" bestFit="1" customWidth="1"/>
    <col min="5831" max="5831" width="13.5703125" style="238" customWidth="1"/>
    <col min="5832" max="5832" width="9.140625" style="238"/>
    <col min="5833" max="5833" width="6" style="238" bestFit="1" customWidth="1"/>
    <col min="5834" max="5834" width="9.85546875" style="238" bestFit="1" customWidth="1"/>
    <col min="5835" max="5835" width="9" style="238" customWidth="1"/>
    <col min="5836" max="5836" width="10" style="238" bestFit="1" customWidth="1"/>
    <col min="5837" max="5837" width="9.7109375" style="238" bestFit="1" customWidth="1"/>
    <col min="5838" max="5838" width="11.42578125" style="238" bestFit="1" customWidth="1"/>
    <col min="5839" max="5839" width="0.42578125" style="238" customWidth="1"/>
    <col min="5840" max="6078" width="9.140625" style="238"/>
    <col min="6079" max="6079" width="6.5703125" style="238" customWidth="1"/>
    <col min="6080" max="6080" width="19.42578125" style="238" customWidth="1"/>
    <col min="6081" max="6081" width="9.5703125" style="238" customWidth="1"/>
    <col min="6082" max="6082" width="5.7109375" style="238" bestFit="1" customWidth="1"/>
    <col min="6083" max="6083" width="10.28515625" style="238" bestFit="1" customWidth="1"/>
    <col min="6084" max="6084" width="13.28515625" style="238" bestFit="1" customWidth="1"/>
    <col min="6085" max="6085" width="10.140625" style="238" customWidth="1"/>
    <col min="6086" max="6086" width="10.7109375" style="238" bestFit="1" customWidth="1"/>
    <col min="6087" max="6087" width="13.5703125" style="238" customWidth="1"/>
    <col min="6088" max="6088" width="9.140625" style="238"/>
    <col min="6089" max="6089" width="6" style="238" bestFit="1" customWidth="1"/>
    <col min="6090" max="6090" width="9.85546875" style="238" bestFit="1" customWidth="1"/>
    <col min="6091" max="6091" width="9" style="238" customWidth="1"/>
    <col min="6092" max="6092" width="10" style="238" bestFit="1" customWidth="1"/>
    <col min="6093" max="6093" width="9.7109375" style="238" bestFit="1" customWidth="1"/>
    <col min="6094" max="6094" width="11.42578125" style="238" bestFit="1" customWidth="1"/>
    <col min="6095" max="6095" width="0.42578125" style="238" customWidth="1"/>
    <col min="6096" max="6334" width="9.140625" style="238"/>
    <col min="6335" max="6335" width="6.5703125" style="238" customWidth="1"/>
    <col min="6336" max="6336" width="19.42578125" style="238" customWidth="1"/>
    <col min="6337" max="6337" width="9.5703125" style="238" customWidth="1"/>
    <col min="6338" max="6338" width="5.7109375" style="238" bestFit="1" customWidth="1"/>
    <col min="6339" max="6339" width="10.28515625" style="238" bestFit="1" customWidth="1"/>
    <col min="6340" max="6340" width="13.28515625" style="238" bestFit="1" customWidth="1"/>
    <col min="6341" max="6341" width="10.140625" style="238" customWidth="1"/>
    <col min="6342" max="6342" width="10.7109375" style="238" bestFit="1" customWidth="1"/>
    <col min="6343" max="6343" width="13.5703125" style="238" customWidth="1"/>
    <col min="6344" max="6344" width="9.140625" style="238"/>
    <col min="6345" max="6345" width="6" style="238" bestFit="1" customWidth="1"/>
    <col min="6346" max="6346" width="9.85546875" style="238" bestFit="1" customWidth="1"/>
    <col min="6347" max="6347" width="9" style="238" customWidth="1"/>
    <col min="6348" max="6348" width="10" style="238" bestFit="1" customWidth="1"/>
    <col min="6349" max="6349" width="9.7109375" style="238" bestFit="1" customWidth="1"/>
    <col min="6350" max="6350" width="11.42578125" style="238" bestFit="1" customWidth="1"/>
    <col min="6351" max="6351" width="0.42578125" style="238" customWidth="1"/>
    <col min="6352" max="6590" width="9.140625" style="238"/>
    <col min="6591" max="6591" width="6.5703125" style="238" customWidth="1"/>
    <col min="6592" max="6592" width="19.42578125" style="238" customWidth="1"/>
    <col min="6593" max="6593" width="9.5703125" style="238" customWidth="1"/>
    <col min="6594" max="6594" width="5.7109375" style="238" bestFit="1" customWidth="1"/>
    <col min="6595" max="6595" width="10.28515625" style="238" bestFit="1" customWidth="1"/>
    <col min="6596" max="6596" width="13.28515625" style="238" bestFit="1" customWidth="1"/>
    <col min="6597" max="6597" width="10.140625" style="238" customWidth="1"/>
    <col min="6598" max="6598" width="10.7109375" style="238" bestFit="1" customWidth="1"/>
    <col min="6599" max="6599" width="13.5703125" style="238" customWidth="1"/>
    <col min="6600" max="6600" width="9.140625" style="238"/>
    <col min="6601" max="6601" width="6" style="238" bestFit="1" customWidth="1"/>
    <col min="6602" max="6602" width="9.85546875" style="238" bestFit="1" customWidth="1"/>
    <col min="6603" max="6603" width="9" style="238" customWidth="1"/>
    <col min="6604" max="6604" width="10" style="238" bestFit="1" customWidth="1"/>
    <col min="6605" max="6605" width="9.7109375" style="238" bestFit="1" customWidth="1"/>
    <col min="6606" max="6606" width="11.42578125" style="238" bestFit="1" customWidth="1"/>
    <col min="6607" max="6607" width="0.42578125" style="238" customWidth="1"/>
    <col min="6608" max="6846" width="9.140625" style="238"/>
    <col min="6847" max="6847" width="6.5703125" style="238" customWidth="1"/>
    <col min="6848" max="6848" width="19.42578125" style="238" customWidth="1"/>
    <col min="6849" max="6849" width="9.5703125" style="238" customWidth="1"/>
    <col min="6850" max="6850" width="5.7109375" style="238" bestFit="1" customWidth="1"/>
    <col min="6851" max="6851" width="10.28515625" style="238" bestFit="1" customWidth="1"/>
    <col min="6852" max="6852" width="13.28515625" style="238" bestFit="1" customWidth="1"/>
    <col min="6853" max="6853" width="10.140625" style="238" customWidth="1"/>
    <col min="6854" max="6854" width="10.7109375" style="238" bestFit="1" customWidth="1"/>
    <col min="6855" max="6855" width="13.5703125" style="238" customWidth="1"/>
    <col min="6856" max="6856" width="9.140625" style="238"/>
    <col min="6857" max="6857" width="6" style="238" bestFit="1" customWidth="1"/>
    <col min="6858" max="6858" width="9.85546875" style="238" bestFit="1" customWidth="1"/>
    <col min="6859" max="6859" width="9" style="238" customWidth="1"/>
    <col min="6860" max="6860" width="10" style="238" bestFit="1" customWidth="1"/>
    <col min="6861" max="6861" width="9.7109375" style="238" bestFit="1" customWidth="1"/>
    <col min="6862" max="6862" width="11.42578125" style="238" bestFit="1" customWidth="1"/>
    <col min="6863" max="6863" width="0.42578125" style="238" customWidth="1"/>
    <col min="6864" max="7102" width="9.140625" style="238"/>
    <col min="7103" max="7103" width="6.5703125" style="238" customWidth="1"/>
    <col min="7104" max="7104" width="19.42578125" style="238" customWidth="1"/>
    <col min="7105" max="7105" width="9.5703125" style="238" customWidth="1"/>
    <col min="7106" max="7106" width="5.7109375" style="238" bestFit="1" customWidth="1"/>
    <col min="7107" max="7107" width="10.28515625" style="238" bestFit="1" customWidth="1"/>
    <col min="7108" max="7108" width="13.28515625" style="238" bestFit="1" customWidth="1"/>
    <col min="7109" max="7109" width="10.140625" style="238" customWidth="1"/>
    <col min="7110" max="7110" width="10.7109375" style="238" bestFit="1" customWidth="1"/>
    <col min="7111" max="7111" width="13.5703125" style="238" customWidth="1"/>
    <col min="7112" max="7112" width="9.140625" style="238"/>
    <col min="7113" max="7113" width="6" style="238" bestFit="1" customWidth="1"/>
    <col min="7114" max="7114" width="9.85546875" style="238" bestFit="1" customWidth="1"/>
    <col min="7115" max="7115" width="9" style="238" customWidth="1"/>
    <col min="7116" max="7116" width="10" style="238" bestFit="1" customWidth="1"/>
    <col min="7117" max="7117" width="9.7109375" style="238" bestFit="1" customWidth="1"/>
    <col min="7118" max="7118" width="11.42578125" style="238" bestFit="1" customWidth="1"/>
    <col min="7119" max="7119" width="0.42578125" style="238" customWidth="1"/>
    <col min="7120" max="7358" width="9.140625" style="238"/>
    <col min="7359" max="7359" width="6.5703125" style="238" customWidth="1"/>
    <col min="7360" max="7360" width="19.42578125" style="238" customWidth="1"/>
    <col min="7361" max="7361" width="9.5703125" style="238" customWidth="1"/>
    <col min="7362" max="7362" width="5.7109375" style="238" bestFit="1" customWidth="1"/>
    <col min="7363" max="7363" width="10.28515625" style="238" bestFit="1" customWidth="1"/>
    <col min="7364" max="7364" width="13.28515625" style="238" bestFit="1" customWidth="1"/>
    <col min="7365" max="7365" width="10.140625" style="238" customWidth="1"/>
    <col min="7366" max="7366" width="10.7109375" style="238" bestFit="1" customWidth="1"/>
    <col min="7367" max="7367" width="13.5703125" style="238" customWidth="1"/>
    <col min="7368" max="7368" width="9.140625" style="238"/>
    <col min="7369" max="7369" width="6" style="238" bestFit="1" customWidth="1"/>
    <col min="7370" max="7370" width="9.85546875" style="238" bestFit="1" customWidth="1"/>
    <col min="7371" max="7371" width="9" style="238" customWidth="1"/>
    <col min="7372" max="7372" width="10" style="238" bestFit="1" customWidth="1"/>
    <col min="7373" max="7373" width="9.7109375" style="238" bestFit="1" customWidth="1"/>
    <col min="7374" max="7374" width="11.42578125" style="238" bestFit="1" customWidth="1"/>
    <col min="7375" max="7375" width="0.42578125" style="238" customWidth="1"/>
    <col min="7376" max="7614" width="9.140625" style="238"/>
    <col min="7615" max="7615" width="6.5703125" style="238" customWidth="1"/>
    <col min="7616" max="7616" width="19.42578125" style="238" customWidth="1"/>
    <col min="7617" max="7617" width="9.5703125" style="238" customWidth="1"/>
    <col min="7618" max="7618" width="5.7109375" style="238" bestFit="1" customWidth="1"/>
    <col min="7619" max="7619" width="10.28515625" style="238" bestFit="1" customWidth="1"/>
    <col min="7620" max="7620" width="13.28515625" style="238" bestFit="1" customWidth="1"/>
    <col min="7621" max="7621" width="10.140625" style="238" customWidth="1"/>
    <col min="7622" max="7622" width="10.7109375" style="238" bestFit="1" customWidth="1"/>
    <col min="7623" max="7623" width="13.5703125" style="238" customWidth="1"/>
    <col min="7624" max="7624" width="9.140625" style="238"/>
    <col min="7625" max="7625" width="6" style="238" bestFit="1" customWidth="1"/>
    <col min="7626" max="7626" width="9.85546875" style="238" bestFit="1" customWidth="1"/>
    <col min="7627" max="7627" width="9" style="238" customWidth="1"/>
    <col min="7628" max="7628" width="10" style="238" bestFit="1" customWidth="1"/>
    <col min="7629" max="7629" width="9.7109375" style="238" bestFit="1" customWidth="1"/>
    <col min="7630" max="7630" width="11.42578125" style="238" bestFit="1" customWidth="1"/>
    <col min="7631" max="7631" width="0.42578125" style="238" customWidth="1"/>
    <col min="7632" max="7870" width="9.140625" style="238"/>
    <col min="7871" max="7871" width="6.5703125" style="238" customWidth="1"/>
    <col min="7872" max="7872" width="19.42578125" style="238" customWidth="1"/>
    <col min="7873" max="7873" width="9.5703125" style="238" customWidth="1"/>
    <col min="7874" max="7874" width="5.7109375" style="238" bestFit="1" customWidth="1"/>
    <col min="7875" max="7875" width="10.28515625" style="238" bestFit="1" customWidth="1"/>
    <col min="7876" max="7876" width="13.28515625" style="238" bestFit="1" customWidth="1"/>
    <col min="7877" max="7877" width="10.140625" style="238" customWidth="1"/>
    <col min="7878" max="7878" width="10.7109375" style="238" bestFit="1" customWidth="1"/>
    <col min="7879" max="7879" width="13.5703125" style="238" customWidth="1"/>
    <col min="7880" max="7880" width="9.140625" style="238"/>
    <col min="7881" max="7881" width="6" style="238" bestFit="1" customWidth="1"/>
    <col min="7882" max="7882" width="9.85546875" style="238" bestFit="1" customWidth="1"/>
    <col min="7883" max="7883" width="9" style="238" customWidth="1"/>
    <col min="7884" max="7884" width="10" style="238" bestFit="1" customWidth="1"/>
    <col min="7885" max="7885" width="9.7109375" style="238" bestFit="1" customWidth="1"/>
    <col min="7886" max="7886" width="11.42578125" style="238" bestFit="1" customWidth="1"/>
    <col min="7887" max="7887" width="0.42578125" style="238" customWidth="1"/>
    <col min="7888" max="8126" width="9.140625" style="238"/>
    <col min="8127" max="8127" width="6.5703125" style="238" customWidth="1"/>
    <col min="8128" max="8128" width="19.42578125" style="238" customWidth="1"/>
    <col min="8129" max="8129" width="9.5703125" style="238" customWidth="1"/>
    <col min="8130" max="8130" width="5.7109375" style="238" bestFit="1" customWidth="1"/>
    <col min="8131" max="8131" width="10.28515625" style="238" bestFit="1" customWidth="1"/>
    <col min="8132" max="8132" width="13.28515625" style="238" bestFit="1" customWidth="1"/>
    <col min="8133" max="8133" width="10.140625" style="238" customWidth="1"/>
    <col min="8134" max="8134" width="10.7109375" style="238" bestFit="1" customWidth="1"/>
    <col min="8135" max="8135" width="13.5703125" style="238" customWidth="1"/>
    <col min="8136" max="8136" width="9.140625" style="238"/>
    <col min="8137" max="8137" width="6" style="238" bestFit="1" customWidth="1"/>
    <col min="8138" max="8138" width="9.85546875" style="238" bestFit="1" customWidth="1"/>
    <col min="8139" max="8139" width="9" style="238" customWidth="1"/>
    <col min="8140" max="8140" width="10" style="238" bestFit="1" customWidth="1"/>
    <col min="8141" max="8141" width="9.7109375" style="238" bestFit="1" customWidth="1"/>
    <col min="8142" max="8142" width="11.42578125" style="238" bestFit="1" customWidth="1"/>
    <col min="8143" max="8143" width="0.42578125" style="238" customWidth="1"/>
    <col min="8144" max="8382" width="9.140625" style="238"/>
    <col min="8383" max="8383" width="6.5703125" style="238" customWidth="1"/>
    <col min="8384" max="8384" width="19.42578125" style="238" customWidth="1"/>
    <col min="8385" max="8385" width="9.5703125" style="238" customWidth="1"/>
    <col min="8386" max="8386" width="5.7109375" style="238" bestFit="1" customWidth="1"/>
    <col min="8387" max="8387" width="10.28515625" style="238" bestFit="1" customWidth="1"/>
    <col min="8388" max="8388" width="13.28515625" style="238" bestFit="1" customWidth="1"/>
    <col min="8389" max="8389" width="10.140625" style="238" customWidth="1"/>
    <col min="8390" max="8390" width="10.7109375" style="238" bestFit="1" customWidth="1"/>
    <col min="8391" max="8391" width="13.5703125" style="238" customWidth="1"/>
    <col min="8392" max="8392" width="9.140625" style="238"/>
    <col min="8393" max="8393" width="6" style="238" bestFit="1" customWidth="1"/>
    <col min="8394" max="8394" width="9.85546875" style="238" bestFit="1" customWidth="1"/>
    <col min="8395" max="8395" width="9" style="238" customWidth="1"/>
    <col min="8396" max="8396" width="10" style="238" bestFit="1" customWidth="1"/>
    <col min="8397" max="8397" width="9.7109375" style="238" bestFit="1" customWidth="1"/>
    <col min="8398" max="8398" width="11.42578125" style="238" bestFit="1" customWidth="1"/>
    <col min="8399" max="8399" width="0.42578125" style="238" customWidth="1"/>
    <col min="8400" max="8638" width="9.140625" style="238"/>
    <col min="8639" max="8639" width="6.5703125" style="238" customWidth="1"/>
    <col min="8640" max="8640" width="19.42578125" style="238" customWidth="1"/>
    <col min="8641" max="8641" width="9.5703125" style="238" customWidth="1"/>
    <col min="8642" max="8642" width="5.7109375" style="238" bestFit="1" customWidth="1"/>
    <col min="8643" max="8643" width="10.28515625" style="238" bestFit="1" customWidth="1"/>
    <col min="8644" max="8644" width="13.28515625" style="238" bestFit="1" customWidth="1"/>
    <col min="8645" max="8645" width="10.140625" style="238" customWidth="1"/>
    <col min="8646" max="8646" width="10.7109375" style="238" bestFit="1" customWidth="1"/>
    <col min="8647" max="8647" width="13.5703125" style="238" customWidth="1"/>
    <col min="8648" max="8648" width="9.140625" style="238"/>
    <col min="8649" max="8649" width="6" style="238" bestFit="1" customWidth="1"/>
    <col min="8650" max="8650" width="9.85546875" style="238" bestFit="1" customWidth="1"/>
    <col min="8651" max="8651" width="9" style="238" customWidth="1"/>
    <col min="8652" max="8652" width="10" style="238" bestFit="1" customWidth="1"/>
    <col min="8653" max="8653" width="9.7109375" style="238" bestFit="1" customWidth="1"/>
    <col min="8654" max="8654" width="11.42578125" style="238" bestFit="1" customWidth="1"/>
    <col min="8655" max="8655" width="0.42578125" style="238" customWidth="1"/>
    <col min="8656" max="8894" width="9.140625" style="238"/>
    <col min="8895" max="8895" width="6.5703125" style="238" customWidth="1"/>
    <col min="8896" max="8896" width="19.42578125" style="238" customWidth="1"/>
    <col min="8897" max="8897" width="9.5703125" style="238" customWidth="1"/>
    <col min="8898" max="8898" width="5.7109375" style="238" bestFit="1" customWidth="1"/>
    <col min="8899" max="8899" width="10.28515625" style="238" bestFit="1" customWidth="1"/>
    <col min="8900" max="8900" width="13.28515625" style="238" bestFit="1" customWidth="1"/>
    <col min="8901" max="8901" width="10.140625" style="238" customWidth="1"/>
    <col min="8902" max="8902" width="10.7109375" style="238" bestFit="1" customWidth="1"/>
    <col min="8903" max="8903" width="13.5703125" style="238" customWidth="1"/>
    <col min="8904" max="8904" width="9.140625" style="238"/>
    <col min="8905" max="8905" width="6" style="238" bestFit="1" customWidth="1"/>
    <col min="8906" max="8906" width="9.85546875" style="238" bestFit="1" customWidth="1"/>
    <col min="8907" max="8907" width="9" style="238" customWidth="1"/>
    <col min="8908" max="8908" width="10" style="238" bestFit="1" customWidth="1"/>
    <col min="8909" max="8909" width="9.7109375" style="238" bestFit="1" customWidth="1"/>
    <col min="8910" max="8910" width="11.42578125" style="238" bestFit="1" customWidth="1"/>
    <col min="8911" max="8911" width="0.42578125" style="238" customWidth="1"/>
    <col min="8912" max="9150" width="9.140625" style="238"/>
    <col min="9151" max="9151" width="6.5703125" style="238" customWidth="1"/>
    <col min="9152" max="9152" width="19.42578125" style="238" customWidth="1"/>
    <col min="9153" max="9153" width="9.5703125" style="238" customWidth="1"/>
    <col min="9154" max="9154" width="5.7109375" style="238" bestFit="1" customWidth="1"/>
    <col min="9155" max="9155" width="10.28515625" style="238" bestFit="1" customWidth="1"/>
    <col min="9156" max="9156" width="13.28515625" style="238" bestFit="1" customWidth="1"/>
    <col min="9157" max="9157" width="10.140625" style="238" customWidth="1"/>
    <col min="9158" max="9158" width="10.7109375" style="238" bestFit="1" customWidth="1"/>
    <col min="9159" max="9159" width="13.5703125" style="238" customWidth="1"/>
    <col min="9160" max="9160" width="9.140625" style="238"/>
    <col min="9161" max="9161" width="6" style="238" bestFit="1" customWidth="1"/>
    <col min="9162" max="9162" width="9.85546875" style="238" bestFit="1" customWidth="1"/>
    <col min="9163" max="9163" width="9" style="238" customWidth="1"/>
    <col min="9164" max="9164" width="10" style="238" bestFit="1" customWidth="1"/>
    <col min="9165" max="9165" width="9.7109375" style="238" bestFit="1" customWidth="1"/>
    <col min="9166" max="9166" width="11.42578125" style="238" bestFit="1" customWidth="1"/>
    <col min="9167" max="9167" width="0.42578125" style="238" customWidth="1"/>
    <col min="9168" max="9406" width="9.140625" style="238"/>
    <col min="9407" max="9407" width="6.5703125" style="238" customWidth="1"/>
    <col min="9408" max="9408" width="19.42578125" style="238" customWidth="1"/>
    <col min="9409" max="9409" width="9.5703125" style="238" customWidth="1"/>
    <col min="9410" max="9410" width="5.7109375" style="238" bestFit="1" customWidth="1"/>
    <col min="9411" max="9411" width="10.28515625" style="238" bestFit="1" customWidth="1"/>
    <col min="9412" max="9412" width="13.28515625" style="238" bestFit="1" customWidth="1"/>
    <col min="9413" max="9413" width="10.140625" style="238" customWidth="1"/>
    <col min="9414" max="9414" width="10.7109375" style="238" bestFit="1" customWidth="1"/>
    <col min="9415" max="9415" width="13.5703125" style="238" customWidth="1"/>
    <col min="9416" max="9416" width="9.140625" style="238"/>
    <col min="9417" max="9417" width="6" style="238" bestFit="1" customWidth="1"/>
    <col min="9418" max="9418" width="9.85546875" style="238" bestFit="1" customWidth="1"/>
    <col min="9419" max="9419" width="9" style="238" customWidth="1"/>
    <col min="9420" max="9420" width="10" style="238" bestFit="1" customWidth="1"/>
    <col min="9421" max="9421" width="9.7109375" style="238" bestFit="1" customWidth="1"/>
    <col min="9422" max="9422" width="11.42578125" style="238" bestFit="1" customWidth="1"/>
    <col min="9423" max="9423" width="0.42578125" style="238" customWidth="1"/>
    <col min="9424" max="9662" width="9.140625" style="238"/>
    <col min="9663" max="9663" width="6.5703125" style="238" customWidth="1"/>
    <col min="9664" max="9664" width="19.42578125" style="238" customWidth="1"/>
    <col min="9665" max="9665" width="9.5703125" style="238" customWidth="1"/>
    <col min="9666" max="9666" width="5.7109375" style="238" bestFit="1" customWidth="1"/>
    <col min="9667" max="9667" width="10.28515625" style="238" bestFit="1" customWidth="1"/>
    <col min="9668" max="9668" width="13.28515625" style="238" bestFit="1" customWidth="1"/>
    <col min="9669" max="9669" width="10.140625" style="238" customWidth="1"/>
    <col min="9670" max="9670" width="10.7109375" style="238" bestFit="1" customWidth="1"/>
    <col min="9671" max="9671" width="13.5703125" style="238" customWidth="1"/>
    <col min="9672" max="9672" width="9.140625" style="238"/>
    <col min="9673" max="9673" width="6" style="238" bestFit="1" customWidth="1"/>
    <col min="9674" max="9674" width="9.85546875" style="238" bestFit="1" customWidth="1"/>
    <col min="9675" max="9675" width="9" style="238" customWidth="1"/>
    <col min="9676" max="9676" width="10" style="238" bestFit="1" customWidth="1"/>
    <col min="9677" max="9677" width="9.7109375" style="238" bestFit="1" customWidth="1"/>
    <col min="9678" max="9678" width="11.42578125" style="238" bestFit="1" customWidth="1"/>
    <col min="9679" max="9679" width="0.42578125" style="238" customWidth="1"/>
    <col min="9680" max="9918" width="9.140625" style="238"/>
    <col min="9919" max="9919" width="6.5703125" style="238" customWidth="1"/>
    <col min="9920" max="9920" width="19.42578125" style="238" customWidth="1"/>
    <col min="9921" max="9921" width="9.5703125" style="238" customWidth="1"/>
    <col min="9922" max="9922" width="5.7109375" style="238" bestFit="1" customWidth="1"/>
    <col min="9923" max="9923" width="10.28515625" style="238" bestFit="1" customWidth="1"/>
    <col min="9924" max="9924" width="13.28515625" style="238" bestFit="1" customWidth="1"/>
    <col min="9925" max="9925" width="10.140625" style="238" customWidth="1"/>
    <col min="9926" max="9926" width="10.7109375" style="238" bestFit="1" customWidth="1"/>
    <col min="9927" max="9927" width="13.5703125" style="238" customWidth="1"/>
    <col min="9928" max="9928" width="9.140625" style="238"/>
    <col min="9929" max="9929" width="6" style="238" bestFit="1" customWidth="1"/>
    <col min="9930" max="9930" width="9.85546875" style="238" bestFit="1" customWidth="1"/>
    <col min="9931" max="9931" width="9" style="238" customWidth="1"/>
    <col min="9932" max="9932" width="10" style="238" bestFit="1" customWidth="1"/>
    <col min="9933" max="9933" width="9.7109375" style="238" bestFit="1" customWidth="1"/>
    <col min="9934" max="9934" width="11.42578125" style="238" bestFit="1" customWidth="1"/>
    <col min="9935" max="9935" width="0.42578125" style="238" customWidth="1"/>
    <col min="9936" max="10174" width="9.140625" style="238"/>
    <col min="10175" max="10175" width="6.5703125" style="238" customWidth="1"/>
    <col min="10176" max="10176" width="19.42578125" style="238" customWidth="1"/>
    <col min="10177" max="10177" width="9.5703125" style="238" customWidth="1"/>
    <col min="10178" max="10178" width="5.7109375" style="238" bestFit="1" customWidth="1"/>
    <col min="10179" max="10179" width="10.28515625" style="238" bestFit="1" customWidth="1"/>
    <col min="10180" max="10180" width="13.28515625" style="238" bestFit="1" customWidth="1"/>
    <col min="10181" max="10181" width="10.140625" style="238" customWidth="1"/>
    <col min="10182" max="10182" width="10.7109375" style="238" bestFit="1" customWidth="1"/>
    <col min="10183" max="10183" width="13.5703125" style="238" customWidth="1"/>
    <col min="10184" max="10184" width="9.140625" style="238"/>
    <col min="10185" max="10185" width="6" style="238" bestFit="1" customWidth="1"/>
    <col min="10186" max="10186" width="9.85546875" style="238" bestFit="1" customWidth="1"/>
    <col min="10187" max="10187" width="9" style="238" customWidth="1"/>
    <col min="10188" max="10188" width="10" style="238" bestFit="1" customWidth="1"/>
    <col min="10189" max="10189" width="9.7109375" style="238" bestFit="1" customWidth="1"/>
    <col min="10190" max="10190" width="11.42578125" style="238" bestFit="1" customWidth="1"/>
    <col min="10191" max="10191" width="0.42578125" style="238" customWidth="1"/>
    <col min="10192" max="10430" width="9.140625" style="238"/>
    <col min="10431" max="10431" width="6.5703125" style="238" customWidth="1"/>
    <col min="10432" max="10432" width="19.42578125" style="238" customWidth="1"/>
    <col min="10433" max="10433" width="9.5703125" style="238" customWidth="1"/>
    <col min="10434" max="10434" width="5.7109375" style="238" bestFit="1" customWidth="1"/>
    <col min="10435" max="10435" width="10.28515625" style="238" bestFit="1" customWidth="1"/>
    <col min="10436" max="10436" width="13.28515625" style="238" bestFit="1" customWidth="1"/>
    <col min="10437" max="10437" width="10.140625" style="238" customWidth="1"/>
    <col min="10438" max="10438" width="10.7109375" style="238" bestFit="1" customWidth="1"/>
    <col min="10439" max="10439" width="13.5703125" style="238" customWidth="1"/>
    <col min="10440" max="10440" width="9.140625" style="238"/>
    <col min="10441" max="10441" width="6" style="238" bestFit="1" customWidth="1"/>
    <col min="10442" max="10442" width="9.85546875" style="238" bestFit="1" customWidth="1"/>
    <col min="10443" max="10443" width="9" style="238" customWidth="1"/>
    <col min="10444" max="10444" width="10" style="238" bestFit="1" customWidth="1"/>
    <col min="10445" max="10445" width="9.7109375" style="238" bestFit="1" customWidth="1"/>
    <col min="10446" max="10446" width="11.42578125" style="238" bestFit="1" customWidth="1"/>
    <col min="10447" max="10447" width="0.42578125" style="238" customWidth="1"/>
    <col min="10448" max="10686" width="9.140625" style="238"/>
    <col min="10687" max="10687" width="6.5703125" style="238" customWidth="1"/>
    <col min="10688" max="10688" width="19.42578125" style="238" customWidth="1"/>
    <col min="10689" max="10689" width="9.5703125" style="238" customWidth="1"/>
    <col min="10690" max="10690" width="5.7109375" style="238" bestFit="1" customWidth="1"/>
    <col min="10691" max="10691" width="10.28515625" style="238" bestFit="1" customWidth="1"/>
    <col min="10692" max="10692" width="13.28515625" style="238" bestFit="1" customWidth="1"/>
    <col min="10693" max="10693" width="10.140625" style="238" customWidth="1"/>
    <col min="10694" max="10694" width="10.7109375" style="238" bestFit="1" customWidth="1"/>
    <col min="10695" max="10695" width="13.5703125" style="238" customWidth="1"/>
    <col min="10696" max="10696" width="9.140625" style="238"/>
    <col min="10697" max="10697" width="6" style="238" bestFit="1" customWidth="1"/>
    <col min="10698" max="10698" width="9.85546875" style="238" bestFit="1" customWidth="1"/>
    <col min="10699" max="10699" width="9" style="238" customWidth="1"/>
    <col min="10700" max="10700" width="10" style="238" bestFit="1" customWidth="1"/>
    <col min="10701" max="10701" width="9.7109375" style="238" bestFit="1" customWidth="1"/>
    <col min="10702" max="10702" width="11.42578125" style="238" bestFit="1" customWidth="1"/>
    <col min="10703" max="10703" width="0.42578125" style="238" customWidth="1"/>
    <col min="10704" max="10942" width="9.140625" style="238"/>
    <col min="10943" max="10943" width="6.5703125" style="238" customWidth="1"/>
    <col min="10944" max="10944" width="19.42578125" style="238" customWidth="1"/>
    <col min="10945" max="10945" width="9.5703125" style="238" customWidth="1"/>
    <col min="10946" max="10946" width="5.7109375" style="238" bestFit="1" customWidth="1"/>
    <col min="10947" max="10947" width="10.28515625" style="238" bestFit="1" customWidth="1"/>
    <col min="10948" max="10948" width="13.28515625" style="238" bestFit="1" customWidth="1"/>
    <col min="10949" max="10949" width="10.140625" style="238" customWidth="1"/>
    <col min="10950" max="10950" width="10.7109375" style="238" bestFit="1" customWidth="1"/>
    <col min="10951" max="10951" width="13.5703125" style="238" customWidth="1"/>
    <col min="10952" max="10952" width="9.140625" style="238"/>
    <col min="10953" max="10953" width="6" style="238" bestFit="1" customWidth="1"/>
    <col min="10954" max="10954" width="9.85546875" style="238" bestFit="1" customWidth="1"/>
    <col min="10955" max="10955" width="9" style="238" customWidth="1"/>
    <col min="10956" max="10956" width="10" style="238" bestFit="1" customWidth="1"/>
    <col min="10957" max="10957" width="9.7109375" style="238" bestFit="1" customWidth="1"/>
    <col min="10958" max="10958" width="11.42578125" style="238" bestFit="1" customWidth="1"/>
    <col min="10959" max="10959" width="0.42578125" style="238" customWidth="1"/>
    <col min="10960" max="11198" width="9.140625" style="238"/>
    <col min="11199" max="11199" width="6.5703125" style="238" customWidth="1"/>
    <col min="11200" max="11200" width="19.42578125" style="238" customWidth="1"/>
    <col min="11201" max="11201" width="9.5703125" style="238" customWidth="1"/>
    <col min="11202" max="11202" width="5.7109375" style="238" bestFit="1" customWidth="1"/>
    <col min="11203" max="11203" width="10.28515625" style="238" bestFit="1" customWidth="1"/>
    <col min="11204" max="11204" width="13.28515625" style="238" bestFit="1" customWidth="1"/>
    <col min="11205" max="11205" width="10.140625" style="238" customWidth="1"/>
    <col min="11206" max="11206" width="10.7109375" style="238" bestFit="1" customWidth="1"/>
    <col min="11207" max="11207" width="13.5703125" style="238" customWidth="1"/>
    <col min="11208" max="11208" width="9.140625" style="238"/>
    <col min="11209" max="11209" width="6" style="238" bestFit="1" customWidth="1"/>
    <col min="11210" max="11210" width="9.85546875" style="238" bestFit="1" customWidth="1"/>
    <col min="11211" max="11211" width="9" style="238" customWidth="1"/>
    <col min="11212" max="11212" width="10" style="238" bestFit="1" customWidth="1"/>
    <col min="11213" max="11213" width="9.7109375" style="238" bestFit="1" customWidth="1"/>
    <col min="11214" max="11214" width="11.42578125" style="238" bestFit="1" customWidth="1"/>
    <col min="11215" max="11215" width="0.42578125" style="238" customWidth="1"/>
    <col min="11216" max="11454" width="9.140625" style="238"/>
    <col min="11455" max="11455" width="6.5703125" style="238" customWidth="1"/>
    <col min="11456" max="11456" width="19.42578125" style="238" customWidth="1"/>
    <col min="11457" max="11457" width="9.5703125" style="238" customWidth="1"/>
    <col min="11458" max="11458" width="5.7109375" style="238" bestFit="1" customWidth="1"/>
    <col min="11459" max="11459" width="10.28515625" style="238" bestFit="1" customWidth="1"/>
    <col min="11460" max="11460" width="13.28515625" style="238" bestFit="1" customWidth="1"/>
    <col min="11461" max="11461" width="10.140625" style="238" customWidth="1"/>
    <col min="11462" max="11462" width="10.7109375" style="238" bestFit="1" customWidth="1"/>
    <col min="11463" max="11463" width="13.5703125" style="238" customWidth="1"/>
    <col min="11464" max="11464" width="9.140625" style="238"/>
    <col min="11465" max="11465" width="6" style="238" bestFit="1" customWidth="1"/>
    <col min="11466" max="11466" width="9.85546875" style="238" bestFit="1" customWidth="1"/>
    <col min="11467" max="11467" width="9" style="238" customWidth="1"/>
    <col min="11468" max="11468" width="10" style="238" bestFit="1" customWidth="1"/>
    <col min="11469" max="11469" width="9.7109375" style="238" bestFit="1" customWidth="1"/>
    <col min="11470" max="11470" width="11.42578125" style="238" bestFit="1" customWidth="1"/>
    <col min="11471" max="11471" width="0.42578125" style="238" customWidth="1"/>
    <col min="11472" max="11710" width="9.140625" style="238"/>
    <col min="11711" max="11711" width="6.5703125" style="238" customWidth="1"/>
    <col min="11712" max="11712" width="19.42578125" style="238" customWidth="1"/>
    <col min="11713" max="11713" width="9.5703125" style="238" customWidth="1"/>
    <col min="11714" max="11714" width="5.7109375" style="238" bestFit="1" customWidth="1"/>
    <col min="11715" max="11715" width="10.28515625" style="238" bestFit="1" customWidth="1"/>
    <col min="11716" max="11716" width="13.28515625" style="238" bestFit="1" customWidth="1"/>
    <col min="11717" max="11717" width="10.140625" style="238" customWidth="1"/>
    <col min="11718" max="11718" width="10.7109375" style="238" bestFit="1" customWidth="1"/>
    <col min="11719" max="11719" width="13.5703125" style="238" customWidth="1"/>
    <col min="11720" max="11720" width="9.140625" style="238"/>
    <col min="11721" max="11721" width="6" style="238" bestFit="1" customWidth="1"/>
    <col min="11722" max="11722" width="9.85546875" style="238" bestFit="1" customWidth="1"/>
    <col min="11723" max="11723" width="9" style="238" customWidth="1"/>
    <col min="11724" max="11724" width="10" style="238" bestFit="1" customWidth="1"/>
    <col min="11725" max="11725" width="9.7109375" style="238" bestFit="1" customWidth="1"/>
    <col min="11726" max="11726" width="11.42578125" style="238" bestFit="1" customWidth="1"/>
    <col min="11727" max="11727" width="0.42578125" style="238" customWidth="1"/>
    <col min="11728" max="11966" width="9.140625" style="238"/>
    <col min="11967" max="11967" width="6.5703125" style="238" customWidth="1"/>
    <col min="11968" max="11968" width="19.42578125" style="238" customWidth="1"/>
    <col min="11969" max="11969" width="9.5703125" style="238" customWidth="1"/>
    <col min="11970" max="11970" width="5.7109375" style="238" bestFit="1" customWidth="1"/>
    <col min="11971" max="11971" width="10.28515625" style="238" bestFit="1" customWidth="1"/>
    <col min="11972" max="11972" width="13.28515625" style="238" bestFit="1" customWidth="1"/>
    <col min="11973" max="11973" width="10.140625" style="238" customWidth="1"/>
    <col min="11974" max="11974" width="10.7109375" style="238" bestFit="1" customWidth="1"/>
    <col min="11975" max="11975" width="13.5703125" style="238" customWidth="1"/>
    <col min="11976" max="11976" width="9.140625" style="238"/>
    <col min="11977" max="11977" width="6" style="238" bestFit="1" customWidth="1"/>
    <col min="11978" max="11978" width="9.85546875" style="238" bestFit="1" customWidth="1"/>
    <col min="11979" max="11979" width="9" style="238" customWidth="1"/>
    <col min="11980" max="11980" width="10" style="238" bestFit="1" customWidth="1"/>
    <col min="11981" max="11981" width="9.7109375" style="238" bestFit="1" customWidth="1"/>
    <col min="11982" max="11982" width="11.42578125" style="238" bestFit="1" customWidth="1"/>
    <col min="11983" max="11983" width="0.42578125" style="238" customWidth="1"/>
    <col min="11984" max="12222" width="9.140625" style="238"/>
    <col min="12223" max="12223" width="6.5703125" style="238" customWidth="1"/>
    <col min="12224" max="12224" width="19.42578125" style="238" customWidth="1"/>
    <col min="12225" max="12225" width="9.5703125" style="238" customWidth="1"/>
    <col min="12226" max="12226" width="5.7109375" style="238" bestFit="1" customWidth="1"/>
    <col min="12227" max="12227" width="10.28515625" style="238" bestFit="1" customWidth="1"/>
    <col min="12228" max="12228" width="13.28515625" style="238" bestFit="1" customWidth="1"/>
    <col min="12229" max="12229" width="10.140625" style="238" customWidth="1"/>
    <col min="12230" max="12230" width="10.7109375" style="238" bestFit="1" customWidth="1"/>
    <col min="12231" max="12231" width="13.5703125" style="238" customWidth="1"/>
    <col min="12232" max="12232" width="9.140625" style="238"/>
    <col min="12233" max="12233" width="6" style="238" bestFit="1" customWidth="1"/>
    <col min="12234" max="12234" width="9.85546875" style="238" bestFit="1" customWidth="1"/>
    <col min="12235" max="12235" width="9" style="238" customWidth="1"/>
    <col min="12236" max="12236" width="10" style="238" bestFit="1" customWidth="1"/>
    <col min="12237" max="12237" width="9.7109375" style="238" bestFit="1" customWidth="1"/>
    <col min="12238" max="12238" width="11.42578125" style="238" bestFit="1" customWidth="1"/>
    <col min="12239" max="12239" width="0.42578125" style="238" customWidth="1"/>
    <col min="12240" max="12478" width="9.140625" style="238"/>
    <col min="12479" max="12479" width="6.5703125" style="238" customWidth="1"/>
    <col min="12480" max="12480" width="19.42578125" style="238" customWidth="1"/>
    <col min="12481" max="12481" width="9.5703125" style="238" customWidth="1"/>
    <col min="12482" max="12482" width="5.7109375" style="238" bestFit="1" customWidth="1"/>
    <col min="12483" max="12483" width="10.28515625" style="238" bestFit="1" customWidth="1"/>
    <col min="12484" max="12484" width="13.28515625" style="238" bestFit="1" customWidth="1"/>
    <col min="12485" max="12485" width="10.140625" style="238" customWidth="1"/>
    <col min="12486" max="12486" width="10.7109375" style="238" bestFit="1" customWidth="1"/>
    <col min="12487" max="12487" width="13.5703125" style="238" customWidth="1"/>
    <col min="12488" max="12488" width="9.140625" style="238"/>
    <col min="12489" max="12489" width="6" style="238" bestFit="1" customWidth="1"/>
    <col min="12490" max="12490" width="9.85546875" style="238" bestFit="1" customWidth="1"/>
    <col min="12491" max="12491" width="9" style="238" customWidth="1"/>
    <col min="12492" max="12492" width="10" style="238" bestFit="1" customWidth="1"/>
    <col min="12493" max="12493" width="9.7109375" style="238" bestFit="1" customWidth="1"/>
    <col min="12494" max="12494" width="11.42578125" style="238" bestFit="1" customWidth="1"/>
    <col min="12495" max="12495" width="0.42578125" style="238" customWidth="1"/>
    <col min="12496" max="12734" width="9.140625" style="238"/>
    <col min="12735" max="12735" width="6.5703125" style="238" customWidth="1"/>
    <col min="12736" max="12736" width="19.42578125" style="238" customWidth="1"/>
    <col min="12737" max="12737" width="9.5703125" style="238" customWidth="1"/>
    <col min="12738" max="12738" width="5.7109375" style="238" bestFit="1" customWidth="1"/>
    <col min="12739" max="12739" width="10.28515625" style="238" bestFit="1" customWidth="1"/>
    <col min="12740" max="12740" width="13.28515625" style="238" bestFit="1" customWidth="1"/>
    <col min="12741" max="12741" width="10.140625" style="238" customWidth="1"/>
    <col min="12742" max="12742" width="10.7109375" style="238" bestFit="1" customWidth="1"/>
    <col min="12743" max="12743" width="13.5703125" style="238" customWidth="1"/>
    <col min="12744" max="12744" width="9.140625" style="238"/>
    <col min="12745" max="12745" width="6" style="238" bestFit="1" customWidth="1"/>
    <col min="12746" max="12746" width="9.85546875" style="238" bestFit="1" customWidth="1"/>
    <col min="12747" max="12747" width="9" style="238" customWidth="1"/>
    <col min="12748" max="12748" width="10" style="238" bestFit="1" customWidth="1"/>
    <col min="12749" max="12749" width="9.7109375" style="238" bestFit="1" customWidth="1"/>
    <col min="12750" max="12750" width="11.42578125" style="238" bestFit="1" customWidth="1"/>
    <col min="12751" max="12751" width="0.42578125" style="238" customWidth="1"/>
    <col min="12752" max="12990" width="9.140625" style="238"/>
    <col min="12991" max="12991" width="6.5703125" style="238" customWidth="1"/>
    <col min="12992" max="12992" width="19.42578125" style="238" customWidth="1"/>
    <col min="12993" max="12993" width="9.5703125" style="238" customWidth="1"/>
    <col min="12994" max="12994" width="5.7109375" style="238" bestFit="1" customWidth="1"/>
    <col min="12995" max="12995" width="10.28515625" style="238" bestFit="1" customWidth="1"/>
    <col min="12996" max="12996" width="13.28515625" style="238" bestFit="1" customWidth="1"/>
    <col min="12997" max="12997" width="10.140625" style="238" customWidth="1"/>
    <col min="12998" max="12998" width="10.7109375" style="238" bestFit="1" customWidth="1"/>
    <col min="12999" max="12999" width="13.5703125" style="238" customWidth="1"/>
    <col min="13000" max="13000" width="9.140625" style="238"/>
    <col min="13001" max="13001" width="6" style="238" bestFit="1" customWidth="1"/>
    <col min="13002" max="13002" width="9.85546875" style="238" bestFit="1" customWidth="1"/>
    <col min="13003" max="13003" width="9" style="238" customWidth="1"/>
    <col min="13004" max="13004" width="10" style="238" bestFit="1" customWidth="1"/>
    <col min="13005" max="13005" width="9.7109375" style="238" bestFit="1" customWidth="1"/>
    <col min="13006" max="13006" width="11.42578125" style="238" bestFit="1" customWidth="1"/>
    <col min="13007" max="13007" width="0.42578125" style="238" customWidth="1"/>
    <col min="13008" max="13246" width="9.140625" style="238"/>
    <col min="13247" max="13247" width="6.5703125" style="238" customWidth="1"/>
    <col min="13248" max="13248" width="19.42578125" style="238" customWidth="1"/>
    <col min="13249" max="13249" width="9.5703125" style="238" customWidth="1"/>
    <col min="13250" max="13250" width="5.7109375" style="238" bestFit="1" customWidth="1"/>
    <col min="13251" max="13251" width="10.28515625" style="238" bestFit="1" customWidth="1"/>
    <col min="13252" max="13252" width="13.28515625" style="238" bestFit="1" customWidth="1"/>
    <col min="13253" max="13253" width="10.140625" style="238" customWidth="1"/>
    <col min="13254" max="13254" width="10.7109375" style="238" bestFit="1" customWidth="1"/>
    <col min="13255" max="13255" width="13.5703125" style="238" customWidth="1"/>
    <col min="13256" max="13256" width="9.140625" style="238"/>
    <col min="13257" max="13257" width="6" style="238" bestFit="1" customWidth="1"/>
    <col min="13258" max="13258" width="9.85546875" style="238" bestFit="1" customWidth="1"/>
    <col min="13259" max="13259" width="9" style="238" customWidth="1"/>
    <col min="13260" max="13260" width="10" style="238" bestFit="1" customWidth="1"/>
    <col min="13261" max="13261" width="9.7109375" style="238" bestFit="1" customWidth="1"/>
    <col min="13262" max="13262" width="11.42578125" style="238" bestFit="1" customWidth="1"/>
    <col min="13263" max="13263" width="0.42578125" style="238" customWidth="1"/>
    <col min="13264" max="13502" width="9.140625" style="238"/>
    <col min="13503" max="13503" width="6.5703125" style="238" customWidth="1"/>
    <col min="13504" max="13504" width="19.42578125" style="238" customWidth="1"/>
    <col min="13505" max="13505" width="9.5703125" style="238" customWidth="1"/>
    <col min="13506" max="13506" width="5.7109375" style="238" bestFit="1" customWidth="1"/>
    <col min="13507" max="13507" width="10.28515625" style="238" bestFit="1" customWidth="1"/>
    <col min="13508" max="13508" width="13.28515625" style="238" bestFit="1" customWidth="1"/>
    <col min="13509" max="13509" width="10.140625" style="238" customWidth="1"/>
    <col min="13510" max="13510" width="10.7109375" style="238" bestFit="1" customWidth="1"/>
    <col min="13511" max="13511" width="13.5703125" style="238" customWidth="1"/>
    <col min="13512" max="13512" width="9.140625" style="238"/>
    <col min="13513" max="13513" width="6" style="238" bestFit="1" customWidth="1"/>
    <col min="13514" max="13514" width="9.85546875" style="238" bestFit="1" customWidth="1"/>
    <col min="13515" max="13515" width="9" style="238" customWidth="1"/>
    <col min="13516" max="13516" width="10" style="238" bestFit="1" customWidth="1"/>
    <col min="13517" max="13517" width="9.7109375" style="238" bestFit="1" customWidth="1"/>
    <col min="13518" max="13518" width="11.42578125" style="238" bestFit="1" customWidth="1"/>
    <col min="13519" max="13519" width="0.42578125" style="238" customWidth="1"/>
    <col min="13520" max="13758" width="9.140625" style="238"/>
    <col min="13759" max="13759" width="6.5703125" style="238" customWidth="1"/>
    <col min="13760" max="13760" width="19.42578125" style="238" customWidth="1"/>
    <col min="13761" max="13761" width="9.5703125" style="238" customWidth="1"/>
    <col min="13762" max="13762" width="5.7109375" style="238" bestFit="1" customWidth="1"/>
    <col min="13763" max="13763" width="10.28515625" style="238" bestFit="1" customWidth="1"/>
    <col min="13764" max="13764" width="13.28515625" style="238" bestFit="1" customWidth="1"/>
    <col min="13765" max="13765" width="10.140625" style="238" customWidth="1"/>
    <col min="13766" max="13766" width="10.7109375" style="238" bestFit="1" customWidth="1"/>
    <col min="13767" max="13767" width="13.5703125" style="238" customWidth="1"/>
    <col min="13768" max="13768" width="9.140625" style="238"/>
    <col min="13769" max="13769" width="6" style="238" bestFit="1" customWidth="1"/>
    <col min="13770" max="13770" width="9.85546875" style="238" bestFit="1" customWidth="1"/>
    <col min="13771" max="13771" width="9" style="238" customWidth="1"/>
    <col min="13772" max="13772" width="10" style="238" bestFit="1" customWidth="1"/>
    <col min="13773" max="13773" width="9.7109375" style="238" bestFit="1" customWidth="1"/>
    <col min="13774" max="13774" width="11.42578125" style="238" bestFit="1" customWidth="1"/>
    <col min="13775" max="13775" width="0.42578125" style="238" customWidth="1"/>
    <col min="13776" max="14014" width="9.140625" style="238"/>
    <col min="14015" max="14015" width="6.5703125" style="238" customWidth="1"/>
    <col min="14016" max="14016" width="19.42578125" style="238" customWidth="1"/>
    <col min="14017" max="14017" width="9.5703125" style="238" customWidth="1"/>
    <col min="14018" max="14018" width="5.7109375" style="238" bestFit="1" customWidth="1"/>
    <col min="14019" max="14019" width="10.28515625" style="238" bestFit="1" customWidth="1"/>
    <col min="14020" max="14020" width="13.28515625" style="238" bestFit="1" customWidth="1"/>
    <col min="14021" max="14021" width="10.140625" style="238" customWidth="1"/>
    <col min="14022" max="14022" width="10.7109375" style="238" bestFit="1" customWidth="1"/>
    <col min="14023" max="14023" width="13.5703125" style="238" customWidth="1"/>
    <col min="14024" max="14024" width="9.140625" style="238"/>
    <col min="14025" max="14025" width="6" style="238" bestFit="1" customWidth="1"/>
    <col min="14026" max="14026" width="9.85546875" style="238" bestFit="1" customWidth="1"/>
    <col min="14027" max="14027" width="9" style="238" customWidth="1"/>
    <col min="14028" max="14028" width="10" style="238" bestFit="1" customWidth="1"/>
    <col min="14029" max="14029" width="9.7109375" style="238" bestFit="1" customWidth="1"/>
    <col min="14030" max="14030" width="11.42578125" style="238" bestFit="1" customWidth="1"/>
    <col min="14031" max="14031" width="0.42578125" style="238" customWidth="1"/>
    <col min="14032" max="14270" width="9.140625" style="238"/>
    <col min="14271" max="14271" width="6.5703125" style="238" customWidth="1"/>
    <col min="14272" max="14272" width="19.42578125" style="238" customWidth="1"/>
    <col min="14273" max="14273" width="9.5703125" style="238" customWidth="1"/>
    <col min="14274" max="14274" width="5.7109375" style="238" bestFit="1" customWidth="1"/>
    <col min="14275" max="14275" width="10.28515625" style="238" bestFit="1" customWidth="1"/>
    <col min="14276" max="14276" width="13.28515625" style="238" bestFit="1" customWidth="1"/>
    <col min="14277" max="14277" width="10.140625" style="238" customWidth="1"/>
    <col min="14278" max="14278" width="10.7109375" style="238" bestFit="1" customWidth="1"/>
    <col min="14279" max="14279" width="13.5703125" style="238" customWidth="1"/>
    <col min="14280" max="14280" width="9.140625" style="238"/>
    <col min="14281" max="14281" width="6" style="238" bestFit="1" customWidth="1"/>
    <col min="14282" max="14282" width="9.85546875" style="238" bestFit="1" customWidth="1"/>
    <col min="14283" max="14283" width="9" style="238" customWidth="1"/>
    <col min="14284" max="14284" width="10" style="238" bestFit="1" customWidth="1"/>
    <col min="14285" max="14285" width="9.7109375" style="238" bestFit="1" customWidth="1"/>
    <col min="14286" max="14286" width="11.42578125" style="238" bestFit="1" customWidth="1"/>
    <col min="14287" max="14287" width="0.42578125" style="238" customWidth="1"/>
    <col min="14288" max="14526" width="9.140625" style="238"/>
    <col min="14527" max="14527" width="6.5703125" style="238" customWidth="1"/>
    <col min="14528" max="14528" width="19.42578125" style="238" customWidth="1"/>
    <col min="14529" max="14529" width="9.5703125" style="238" customWidth="1"/>
    <col min="14530" max="14530" width="5.7109375" style="238" bestFit="1" customWidth="1"/>
    <col min="14531" max="14531" width="10.28515625" style="238" bestFit="1" customWidth="1"/>
    <col min="14532" max="14532" width="13.28515625" style="238" bestFit="1" customWidth="1"/>
    <col min="14533" max="14533" width="10.140625" style="238" customWidth="1"/>
    <col min="14534" max="14534" width="10.7109375" style="238" bestFit="1" customWidth="1"/>
    <col min="14535" max="14535" width="13.5703125" style="238" customWidth="1"/>
    <col min="14536" max="14536" width="9.140625" style="238"/>
    <col min="14537" max="14537" width="6" style="238" bestFit="1" customWidth="1"/>
    <col min="14538" max="14538" width="9.85546875" style="238" bestFit="1" customWidth="1"/>
    <col min="14539" max="14539" width="9" style="238" customWidth="1"/>
    <col min="14540" max="14540" width="10" style="238" bestFit="1" customWidth="1"/>
    <col min="14541" max="14541" width="9.7109375" style="238" bestFit="1" customWidth="1"/>
    <col min="14542" max="14542" width="11.42578125" style="238" bestFit="1" customWidth="1"/>
    <col min="14543" max="14543" width="0.42578125" style="238" customWidth="1"/>
    <col min="14544" max="14782" width="9.140625" style="238"/>
    <col min="14783" max="14783" width="6.5703125" style="238" customWidth="1"/>
    <col min="14784" max="14784" width="19.42578125" style="238" customWidth="1"/>
    <col min="14785" max="14785" width="9.5703125" style="238" customWidth="1"/>
    <col min="14786" max="14786" width="5.7109375" style="238" bestFit="1" customWidth="1"/>
    <col min="14787" max="14787" width="10.28515625" style="238" bestFit="1" customWidth="1"/>
    <col min="14788" max="14788" width="13.28515625" style="238" bestFit="1" customWidth="1"/>
    <col min="14789" max="14789" width="10.140625" style="238" customWidth="1"/>
    <col min="14790" max="14790" width="10.7109375" style="238" bestFit="1" customWidth="1"/>
    <col min="14791" max="14791" width="13.5703125" style="238" customWidth="1"/>
    <col min="14792" max="14792" width="9.140625" style="238"/>
    <col min="14793" max="14793" width="6" style="238" bestFit="1" customWidth="1"/>
    <col min="14794" max="14794" width="9.85546875" style="238" bestFit="1" customWidth="1"/>
    <col min="14795" max="14795" width="9" style="238" customWidth="1"/>
    <col min="14796" max="14796" width="10" style="238" bestFit="1" customWidth="1"/>
    <col min="14797" max="14797" width="9.7109375" style="238" bestFit="1" customWidth="1"/>
    <col min="14798" max="14798" width="11.42578125" style="238" bestFit="1" customWidth="1"/>
    <col min="14799" max="14799" width="0.42578125" style="238" customWidth="1"/>
    <col min="14800" max="15038" width="9.140625" style="238"/>
    <col min="15039" max="15039" width="6.5703125" style="238" customWidth="1"/>
    <col min="15040" max="15040" width="19.42578125" style="238" customWidth="1"/>
    <col min="15041" max="15041" width="9.5703125" style="238" customWidth="1"/>
    <col min="15042" max="15042" width="5.7109375" style="238" bestFit="1" customWidth="1"/>
    <col min="15043" max="15043" width="10.28515625" style="238" bestFit="1" customWidth="1"/>
    <col min="15044" max="15044" width="13.28515625" style="238" bestFit="1" customWidth="1"/>
    <col min="15045" max="15045" width="10.140625" style="238" customWidth="1"/>
    <col min="15046" max="15046" width="10.7109375" style="238" bestFit="1" customWidth="1"/>
    <col min="15047" max="15047" width="13.5703125" style="238" customWidth="1"/>
    <col min="15048" max="15048" width="9.140625" style="238"/>
    <col min="15049" max="15049" width="6" style="238" bestFit="1" customWidth="1"/>
    <col min="15050" max="15050" width="9.85546875" style="238" bestFit="1" customWidth="1"/>
    <col min="15051" max="15051" width="9" style="238" customWidth="1"/>
    <col min="15052" max="15052" width="10" style="238" bestFit="1" customWidth="1"/>
    <col min="15053" max="15053" width="9.7109375" style="238" bestFit="1" customWidth="1"/>
    <col min="15054" max="15054" width="11.42578125" style="238" bestFit="1" customWidth="1"/>
    <col min="15055" max="15055" width="0.42578125" style="238" customWidth="1"/>
    <col min="15056" max="15294" width="9.140625" style="238"/>
    <col min="15295" max="15295" width="6.5703125" style="238" customWidth="1"/>
    <col min="15296" max="15296" width="19.42578125" style="238" customWidth="1"/>
    <col min="15297" max="15297" width="9.5703125" style="238" customWidth="1"/>
    <col min="15298" max="15298" width="5.7109375" style="238" bestFit="1" customWidth="1"/>
    <col min="15299" max="15299" width="10.28515625" style="238" bestFit="1" customWidth="1"/>
    <col min="15300" max="15300" width="13.28515625" style="238" bestFit="1" customWidth="1"/>
    <col min="15301" max="15301" width="10.140625" style="238" customWidth="1"/>
    <col min="15302" max="15302" width="10.7109375" style="238" bestFit="1" customWidth="1"/>
    <col min="15303" max="15303" width="13.5703125" style="238" customWidth="1"/>
    <col min="15304" max="15304" width="9.140625" style="238"/>
    <col min="15305" max="15305" width="6" style="238" bestFit="1" customWidth="1"/>
    <col min="15306" max="15306" width="9.85546875" style="238" bestFit="1" customWidth="1"/>
    <col min="15307" max="15307" width="9" style="238" customWidth="1"/>
    <col min="15308" max="15308" width="10" style="238" bestFit="1" customWidth="1"/>
    <col min="15309" max="15309" width="9.7109375" style="238" bestFit="1" customWidth="1"/>
    <col min="15310" max="15310" width="11.42578125" style="238" bestFit="1" customWidth="1"/>
    <col min="15311" max="15311" width="0.42578125" style="238" customWidth="1"/>
    <col min="15312" max="15550" width="9.140625" style="238"/>
    <col min="15551" max="15551" width="6.5703125" style="238" customWidth="1"/>
    <col min="15552" max="15552" width="19.42578125" style="238" customWidth="1"/>
    <col min="15553" max="15553" width="9.5703125" style="238" customWidth="1"/>
    <col min="15554" max="15554" width="5.7109375" style="238" bestFit="1" customWidth="1"/>
    <col min="15555" max="15555" width="10.28515625" style="238" bestFit="1" customWidth="1"/>
    <col min="15556" max="15556" width="13.28515625" style="238" bestFit="1" customWidth="1"/>
    <col min="15557" max="15557" width="10.140625" style="238" customWidth="1"/>
    <col min="15558" max="15558" width="10.7109375" style="238" bestFit="1" customWidth="1"/>
    <col min="15559" max="15559" width="13.5703125" style="238" customWidth="1"/>
    <col min="15560" max="15560" width="9.140625" style="238"/>
    <col min="15561" max="15561" width="6" style="238" bestFit="1" customWidth="1"/>
    <col min="15562" max="15562" width="9.85546875" style="238" bestFit="1" customWidth="1"/>
    <col min="15563" max="15563" width="9" style="238" customWidth="1"/>
    <col min="15564" max="15564" width="10" style="238" bestFit="1" customWidth="1"/>
    <col min="15565" max="15565" width="9.7109375" style="238" bestFit="1" customWidth="1"/>
    <col min="15566" max="15566" width="11.42578125" style="238" bestFit="1" customWidth="1"/>
    <col min="15567" max="15567" width="0.42578125" style="238" customWidth="1"/>
    <col min="15568" max="15806" width="9.140625" style="238"/>
    <col min="15807" max="15807" width="6.5703125" style="238" customWidth="1"/>
    <col min="15808" max="15808" width="19.42578125" style="238" customWidth="1"/>
    <col min="15809" max="15809" width="9.5703125" style="238" customWidth="1"/>
    <col min="15810" max="15810" width="5.7109375" style="238" bestFit="1" customWidth="1"/>
    <col min="15811" max="15811" width="10.28515625" style="238" bestFit="1" customWidth="1"/>
    <col min="15812" max="15812" width="13.28515625" style="238" bestFit="1" customWidth="1"/>
    <col min="15813" max="15813" width="10.140625" style="238" customWidth="1"/>
    <col min="15814" max="15814" width="10.7109375" style="238" bestFit="1" customWidth="1"/>
    <col min="15815" max="15815" width="13.5703125" style="238" customWidth="1"/>
    <col min="15816" max="15816" width="9.140625" style="238"/>
    <col min="15817" max="15817" width="6" style="238" bestFit="1" customWidth="1"/>
    <col min="15818" max="15818" width="9.85546875" style="238" bestFit="1" customWidth="1"/>
    <col min="15819" max="15819" width="9" style="238" customWidth="1"/>
    <col min="15820" max="15820" width="10" style="238" bestFit="1" customWidth="1"/>
    <col min="15821" max="15821" width="9.7109375" style="238" bestFit="1" customWidth="1"/>
    <col min="15822" max="15822" width="11.42578125" style="238" bestFit="1" customWidth="1"/>
    <col min="15823" max="15823" width="0.42578125" style="238" customWidth="1"/>
    <col min="15824" max="16062" width="9.140625" style="238"/>
    <col min="16063" max="16063" width="6.5703125" style="238" customWidth="1"/>
    <col min="16064" max="16064" width="19.42578125" style="238" customWidth="1"/>
    <col min="16065" max="16065" width="9.5703125" style="238" customWidth="1"/>
    <col min="16066" max="16066" width="5.7109375" style="238" bestFit="1" customWidth="1"/>
    <col min="16067" max="16067" width="10.28515625" style="238" bestFit="1" customWidth="1"/>
    <col min="16068" max="16068" width="13.28515625" style="238" bestFit="1" customWidth="1"/>
    <col min="16069" max="16069" width="10.140625" style="238" customWidth="1"/>
    <col min="16070" max="16070" width="10.7109375" style="238" bestFit="1" customWidth="1"/>
    <col min="16071" max="16071" width="13.5703125" style="238" customWidth="1"/>
    <col min="16072" max="16072" width="9.140625" style="238"/>
    <col min="16073" max="16073" width="6" style="238" bestFit="1" customWidth="1"/>
    <col min="16074" max="16074" width="9.85546875" style="238" bestFit="1" customWidth="1"/>
    <col min="16075" max="16075" width="9" style="238" customWidth="1"/>
    <col min="16076" max="16076" width="10" style="238" bestFit="1" customWidth="1"/>
    <col min="16077" max="16077" width="9.7109375" style="238" bestFit="1" customWidth="1"/>
    <col min="16078" max="16078" width="11.42578125" style="238" bestFit="1" customWidth="1"/>
    <col min="16079" max="16079" width="0.42578125" style="238" customWidth="1"/>
    <col min="16080" max="16384" width="9.140625" style="238"/>
  </cols>
  <sheetData>
    <row r="1" spans="1:14" ht="23.25" x14ac:dyDescent="0.25">
      <c r="D1" s="240" t="s">
        <v>395</v>
      </c>
    </row>
    <row r="2" spans="1:14" ht="23.25" x14ac:dyDescent="0.25">
      <c r="D2" s="240"/>
    </row>
    <row r="3" spans="1:14" s="1" customFormat="1" ht="14.25" customHeight="1" x14ac:dyDescent="0.25">
      <c r="C3" s="239"/>
      <c r="D3" s="239"/>
      <c r="E3" s="239"/>
      <c r="F3" s="239"/>
      <c r="G3" s="239"/>
      <c r="H3" s="241"/>
      <c r="I3" s="242"/>
      <c r="J3" s="239"/>
    </row>
    <row r="4" spans="1:14" s="1" customFormat="1" ht="15" x14ac:dyDescent="0.25">
      <c r="C4" s="239"/>
      <c r="D4" s="239"/>
      <c r="E4" s="239"/>
      <c r="F4" s="239"/>
      <c r="G4" s="239"/>
      <c r="H4" s="241"/>
      <c r="I4" s="242"/>
      <c r="J4" s="239"/>
    </row>
    <row r="5" spans="1:14" s="243" customFormat="1" ht="15" customHeight="1" x14ac:dyDescent="0.25">
      <c r="C5" s="244" t="s">
        <v>12</v>
      </c>
      <c r="D5" s="245" t="s">
        <v>348</v>
      </c>
      <c r="E5" s="244"/>
      <c r="F5" s="244"/>
      <c r="G5" s="244"/>
      <c r="H5" s="244"/>
      <c r="I5" s="244"/>
      <c r="J5" s="244"/>
    </row>
    <row r="6" spans="1:14" s="243" customFormat="1" ht="15" customHeight="1" x14ac:dyDescent="0.25">
      <c r="C6" s="257"/>
      <c r="D6" s="258"/>
      <c r="E6" s="257"/>
      <c r="F6" s="256"/>
      <c r="G6" s="256"/>
      <c r="H6" s="256"/>
      <c r="I6" s="256"/>
      <c r="J6" s="256"/>
    </row>
    <row r="7" spans="1:14" s="243" customFormat="1" ht="15" customHeight="1" x14ac:dyDescent="0.25">
      <c r="C7" s="257"/>
      <c r="D7" s="258"/>
      <c r="E7" s="262"/>
      <c r="F7" s="258"/>
      <c r="G7" s="257"/>
      <c r="H7" s="257"/>
      <c r="I7" s="257"/>
      <c r="J7" s="257"/>
    </row>
    <row r="8" spans="1:14" s="251" customFormat="1" ht="15.75" x14ac:dyDescent="0.25">
      <c r="B8" s="247"/>
      <c r="C8" s="263"/>
      <c r="D8" s="265" t="s">
        <v>405</v>
      </c>
      <c r="E8" s="263"/>
      <c r="F8" s="265"/>
      <c r="G8" s="263"/>
      <c r="H8" s="263"/>
      <c r="I8" s="263"/>
      <c r="J8" s="271"/>
      <c r="L8" s="261"/>
      <c r="N8" s="264"/>
    </row>
    <row r="9" spans="1:14" s="251" customFormat="1" ht="15" x14ac:dyDescent="0.25">
      <c r="A9" s="251">
        <v>16</v>
      </c>
      <c r="B9" s="247"/>
      <c r="C9" s="270" t="s">
        <v>414</v>
      </c>
      <c r="D9" s="249" t="s">
        <v>190</v>
      </c>
      <c r="E9" s="248">
        <v>20</v>
      </c>
      <c r="F9" s="248" t="s">
        <v>188</v>
      </c>
      <c r="G9" s="249" t="s">
        <v>1</v>
      </c>
      <c r="H9" s="248"/>
      <c r="I9" s="249" t="s">
        <v>191</v>
      </c>
      <c r="J9" s="259">
        <v>1.3</v>
      </c>
    </row>
    <row r="10" spans="1:14" s="251" customFormat="1" ht="15" x14ac:dyDescent="0.25">
      <c r="A10" s="251">
        <v>15</v>
      </c>
      <c r="B10" s="247"/>
      <c r="C10" s="270" t="s">
        <v>413</v>
      </c>
      <c r="D10" s="249" t="s">
        <v>195</v>
      </c>
      <c r="E10" s="248">
        <v>3</v>
      </c>
      <c r="F10" s="248" t="s">
        <v>188</v>
      </c>
      <c r="G10" s="249" t="s">
        <v>421</v>
      </c>
      <c r="H10" s="260" t="s">
        <v>430</v>
      </c>
      <c r="I10" s="249" t="s">
        <v>420</v>
      </c>
      <c r="J10" s="259">
        <v>22.7288</v>
      </c>
    </row>
    <row r="11" spans="1:14" s="251" customFormat="1" ht="15" x14ac:dyDescent="0.25">
      <c r="A11" s="251">
        <v>14</v>
      </c>
      <c r="B11" s="247"/>
      <c r="C11" s="270" t="s">
        <v>412</v>
      </c>
      <c r="D11" s="249" t="s">
        <v>196</v>
      </c>
      <c r="E11" s="248">
        <v>1</v>
      </c>
      <c r="F11" s="248" t="s">
        <v>188</v>
      </c>
      <c r="G11" s="249" t="s">
        <v>421</v>
      </c>
      <c r="H11" s="260" t="s">
        <v>430</v>
      </c>
      <c r="I11" s="249" t="s">
        <v>420</v>
      </c>
      <c r="J11" s="259">
        <v>22.7288</v>
      </c>
    </row>
    <row r="12" spans="1:14" s="251" customFormat="1" ht="15" x14ac:dyDescent="0.25">
      <c r="A12" s="251">
        <v>13</v>
      </c>
      <c r="B12" s="247"/>
      <c r="C12" s="270" t="s">
        <v>411</v>
      </c>
      <c r="D12" s="249" t="s">
        <v>197</v>
      </c>
      <c r="E12" s="248">
        <v>6</v>
      </c>
      <c r="F12" s="248" t="s">
        <v>188</v>
      </c>
      <c r="G12" s="249" t="s">
        <v>421</v>
      </c>
      <c r="H12" s="260" t="s">
        <v>430</v>
      </c>
      <c r="I12" s="249" t="s">
        <v>420</v>
      </c>
      <c r="J12" s="259">
        <v>28.672000000000001</v>
      </c>
    </row>
    <row r="13" spans="1:14" s="251" customFormat="1" ht="15" x14ac:dyDescent="0.25">
      <c r="A13" s="251">
        <v>12</v>
      </c>
      <c r="B13" s="247"/>
      <c r="C13" s="270" t="s">
        <v>410</v>
      </c>
      <c r="D13" s="249" t="s">
        <v>83</v>
      </c>
      <c r="E13" s="248">
        <v>804</v>
      </c>
      <c r="F13" s="250" t="s">
        <v>49</v>
      </c>
      <c r="G13" s="250"/>
      <c r="H13" s="248"/>
      <c r="I13" s="249"/>
      <c r="J13" s="259"/>
    </row>
    <row r="14" spans="1:14" s="251" customFormat="1" ht="15" x14ac:dyDescent="0.25">
      <c r="A14" s="251">
        <v>11</v>
      </c>
      <c r="B14" s="247"/>
      <c r="C14" s="270" t="s">
        <v>409</v>
      </c>
      <c r="D14" s="249" t="s">
        <v>82</v>
      </c>
      <c r="E14" s="248">
        <v>804</v>
      </c>
      <c r="F14" s="250" t="s">
        <v>49</v>
      </c>
      <c r="G14" s="250"/>
      <c r="H14" s="248"/>
      <c r="I14" s="249"/>
      <c r="J14" s="259"/>
    </row>
    <row r="15" spans="1:14" s="251" customFormat="1" ht="15" x14ac:dyDescent="0.25">
      <c r="A15" s="251">
        <v>10</v>
      </c>
      <c r="B15" s="247"/>
      <c r="C15" s="270" t="s">
        <v>408</v>
      </c>
      <c r="D15" s="249" t="s">
        <v>86</v>
      </c>
      <c r="E15" s="248">
        <v>384</v>
      </c>
      <c r="F15" s="250" t="s">
        <v>44</v>
      </c>
      <c r="G15" s="250"/>
      <c r="H15" s="248">
        <v>60</v>
      </c>
      <c r="I15" s="249"/>
      <c r="J15" s="259"/>
    </row>
    <row r="16" spans="1:14" s="251" customFormat="1" ht="15" x14ac:dyDescent="0.25">
      <c r="A16" s="251">
        <v>9</v>
      </c>
      <c r="B16" s="247"/>
      <c r="C16" s="270">
        <v>1.9</v>
      </c>
      <c r="D16" s="249" t="s">
        <v>85</v>
      </c>
      <c r="E16" s="248">
        <v>390</v>
      </c>
      <c r="F16" s="250" t="s">
        <v>44</v>
      </c>
      <c r="G16" s="250"/>
      <c r="H16" s="248">
        <v>65</v>
      </c>
      <c r="I16" s="249"/>
      <c r="J16" s="259"/>
    </row>
    <row r="17" spans="1:14" s="251" customFormat="1" ht="15" x14ac:dyDescent="0.25">
      <c r="A17" s="251">
        <v>8</v>
      </c>
      <c r="B17" s="247"/>
      <c r="C17" s="270">
        <v>1.8</v>
      </c>
      <c r="D17" s="249" t="s">
        <v>84</v>
      </c>
      <c r="E17" s="248">
        <v>30</v>
      </c>
      <c r="F17" s="250" t="s">
        <v>44</v>
      </c>
      <c r="G17" s="250"/>
      <c r="H17" s="248">
        <v>80</v>
      </c>
      <c r="I17" s="249"/>
      <c r="J17" s="259"/>
    </row>
    <row r="18" spans="1:14" s="251" customFormat="1" ht="15" x14ac:dyDescent="0.25">
      <c r="A18" s="251">
        <v>7</v>
      </c>
      <c r="B18" s="247"/>
      <c r="C18" s="270">
        <v>1.7</v>
      </c>
      <c r="D18" s="249" t="s">
        <v>404</v>
      </c>
      <c r="E18" s="248">
        <v>12</v>
      </c>
      <c r="F18" s="250" t="s">
        <v>50</v>
      </c>
      <c r="G18" s="249" t="s">
        <v>424</v>
      </c>
      <c r="H18" s="248" t="s">
        <v>423</v>
      </c>
      <c r="I18" s="249"/>
      <c r="J18" s="259">
        <v>3.7391999999999999</v>
      </c>
    </row>
    <row r="19" spans="1:14" s="251" customFormat="1" ht="15" x14ac:dyDescent="0.25">
      <c r="A19" s="251">
        <v>6</v>
      </c>
      <c r="B19" s="247"/>
      <c r="C19" s="270">
        <v>1.6</v>
      </c>
      <c r="D19" s="249" t="s">
        <v>402</v>
      </c>
      <c r="E19" s="248">
        <v>12</v>
      </c>
      <c r="F19" s="253">
        <v>1.4300999999999999</v>
      </c>
      <c r="G19" s="249" t="s">
        <v>91</v>
      </c>
      <c r="H19" s="248">
        <v>1630</v>
      </c>
      <c r="I19" s="249"/>
      <c r="J19" s="259">
        <v>4.6129000000000007</v>
      </c>
    </row>
    <row r="20" spans="1:14" s="251" customFormat="1" ht="15" x14ac:dyDescent="0.25">
      <c r="A20" s="251">
        <v>5</v>
      </c>
      <c r="B20" s="247"/>
      <c r="C20" s="270">
        <v>1.5</v>
      </c>
      <c r="D20" s="249" t="s">
        <v>81</v>
      </c>
      <c r="E20" s="248">
        <v>15</v>
      </c>
      <c r="F20" s="250" t="s">
        <v>50</v>
      </c>
      <c r="G20" s="249" t="s">
        <v>396</v>
      </c>
      <c r="H20" s="248" t="s">
        <v>425</v>
      </c>
      <c r="I20" s="249"/>
      <c r="J20" s="259">
        <v>11.206800000000001</v>
      </c>
    </row>
    <row r="21" spans="1:14" s="251" customFormat="1" ht="15" x14ac:dyDescent="0.25">
      <c r="A21" s="251">
        <v>4</v>
      </c>
      <c r="B21" s="247"/>
      <c r="C21" s="270">
        <v>1.4</v>
      </c>
      <c r="D21" s="249" t="s">
        <v>403</v>
      </c>
      <c r="E21" s="248">
        <v>18</v>
      </c>
      <c r="F21" s="250" t="s">
        <v>50</v>
      </c>
      <c r="G21" s="249" t="s">
        <v>424</v>
      </c>
      <c r="H21" s="248" t="s">
        <v>423</v>
      </c>
      <c r="I21" s="249"/>
      <c r="J21" s="259">
        <v>4.6967999999999996</v>
      </c>
    </row>
    <row r="22" spans="1:14" s="251" customFormat="1" ht="15" x14ac:dyDescent="0.25">
      <c r="A22" s="251">
        <v>3</v>
      </c>
      <c r="B22" s="247"/>
      <c r="C22" s="270">
        <v>1.3</v>
      </c>
      <c r="D22" s="249" t="s">
        <v>79</v>
      </c>
      <c r="E22" s="248">
        <v>30</v>
      </c>
      <c r="F22" s="250" t="s">
        <v>98</v>
      </c>
      <c r="G22" s="249" t="s">
        <v>93</v>
      </c>
      <c r="H22" s="248" t="s">
        <v>422</v>
      </c>
      <c r="I22" s="249"/>
      <c r="J22" s="259">
        <v>3.3510400000000002</v>
      </c>
    </row>
    <row r="23" spans="1:14" s="251" customFormat="1" ht="15" x14ac:dyDescent="0.25">
      <c r="A23" s="251">
        <v>2</v>
      </c>
      <c r="B23" s="247"/>
      <c r="C23" s="270">
        <v>1.2</v>
      </c>
      <c r="D23" s="249" t="s">
        <v>401</v>
      </c>
      <c r="E23" s="248">
        <v>18</v>
      </c>
      <c r="F23" s="253">
        <v>1.4300999999999999</v>
      </c>
      <c r="G23" s="249" t="s">
        <v>91</v>
      </c>
      <c r="H23" s="250">
        <v>2050</v>
      </c>
      <c r="I23" s="249"/>
      <c r="J23" s="259">
        <v>5.8014999999999999</v>
      </c>
    </row>
    <row r="24" spans="1:14" s="251" customFormat="1" ht="15" x14ac:dyDescent="0.25">
      <c r="A24" s="251">
        <v>1</v>
      </c>
      <c r="B24" s="247"/>
      <c r="C24" s="270">
        <v>1.1000000000000001</v>
      </c>
      <c r="D24" s="249" t="s">
        <v>73</v>
      </c>
      <c r="E24" s="248">
        <v>15</v>
      </c>
      <c r="F24" s="253">
        <v>1.4300999999999999</v>
      </c>
      <c r="G24" s="249" t="s">
        <v>90</v>
      </c>
      <c r="H24" s="250">
        <v>3860</v>
      </c>
      <c r="I24" s="249"/>
      <c r="J24" s="259">
        <v>14.552200000000001</v>
      </c>
    </row>
    <row r="25" spans="1:14" s="264" customFormat="1" ht="15.75" x14ac:dyDescent="0.25">
      <c r="C25" s="267" t="s">
        <v>1</v>
      </c>
      <c r="D25" s="265" t="s">
        <v>406</v>
      </c>
      <c r="E25" s="266"/>
      <c r="F25" s="267"/>
      <c r="G25" s="267"/>
      <c r="H25" s="266"/>
      <c r="I25" s="267"/>
      <c r="J25" s="272"/>
    </row>
    <row r="26" spans="1:14" s="251" customFormat="1" ht="15" x14ac:dyDescent="0.25">
      <c r="A26" s="251">
        <v>2</v>
      </c>
      <c r="B26" s="247"/>
      <c r="C26" s="270" t="s">
        <v>432</v>
      </c>
      <c r="D26" s="249" t="s">
        <v>117</v>
      </c>
      <c r="E26" s="248">
        <v>4</v>
      </c>
      <c r="F26" s="248" t="s">
        <v>188</v>
      </c>
      <c r="G26" s="249" t="s">
        <v>427</v>
      </c>
      <c r="H26" s="248">
        <v>12500</v>
      </c>
      <c r="I26" s="249" t="s">
        <v>426</v>
      </c>
      <c r="J26" s="259"/>
    </row>
    <row r="27" spans="1:14" s="251" customFormat="1" ht="15" x14ac:dyDescent="0.25">
      <c r="A27" s="251">
        <v>1</v>
      </c>
      <c r="B27" s="247"/>
      <c r="C27" s="270" t="s">
        <v>431</v>
      </c>
      <c r="D27" s="249" t="s">
        <v>114</v>
      </c>
      <c r="E27" s="248">
        <v>42</v>
      </c>
      <c r="F27" s="248" t="s">
        <v>188</v>
      </c>
      <c r="G27" s="249" t="s">
        <v>115</v>
      </c>
      <c r="H27" s="248"/>
      <c r="I27" s="249"/>
      <c r="J27" s="259"/>
    </row>
    <row r="28" spans="1:14" s="251" customFormat="1" ht="15" x14ac:dyDescent="0.25">
      <c r="C28" s="267" t="s">
        <v>1</v>
      </c>
      <c r="D28" s="265" t="s">
        <v>407</v>
      </c>
      <c r="E28" s="266"/>
      <c r="F28" s="267"/>
      <c r="G28" s="268"/>
      <c r="H28" s="269"/>
      <c r="I28" s="268"/>
      <c r="J28" s="273"/>
    </row>
    <row r="29" spans="1:14" s="246" customFormat="1" ht="15" x14ac:dyDescent="0.25">
      <c r="A29" s="251">
        <v>14</v>
      </c>
      <c r="B29" s="247"/>
      <c r="C29" s="270" t="s">
        <v>419</v>
      </c>
      <c r="D29" s="249" t="s">
        <v>118</v>
      </c>
      <c r="E29" s="248">
        <v>2</v>
      </c>
      <c r="F29" s="253" t="s">
        <v>45</v>
      </c>
      <c r="G29" s="249" t="s">
        <v>429</v>
      </c>
      <c r="H29" s="248"/>
      <c r="I29" s="270" t="s">
        <v>354</v>
      </c>
      <c r="J29" s="259">
        <v>139.26400000000001</v>
      </c>
      <c r="K29" s="251"/>
      <c r="L29" s="251"/>
      <c r="M29" s="251"/>
      <c r="N29" s="251"/>
    </row>
    <row r="30" spans="1:14" s="246" customFormat="1" ht="15" x14ac:dyDescent="0.25">
      <c r="A30" s="251">
        <v>13</v>
      </c>
      <c r="B30" s="247"/>
      <c r="C30" s="270" t="s">
        <v>418</v>
      </c>
      <c r="D30" s="249" t="s">
        <v>118</v>
      </c>
      <c r="E30" s="248">
        <v>1</v>
      </c>
      <c r="F30" s="253" t="s">
        <v>45</v>
      </c>
      <c r="G30" s="249" t="s">
        <v>429</v>
      </c>
      <c r="H30" s="248"/>
      <c r="I30" s="270" t="s">
        <v>353</v>
      </c>
      <c r="J30" s="259">
        <v>163.84</v>
      </c>
      <c r="K30" s="251"/>
      <c r="L30" s="251"/>
      <c r="M30" s="251"/>
      <c r="N30" s="251"/>
    </row>
    <row r="31" spans="1:14" s="251" customFormat="1" ht="15" x14ac:dyDescent="0.25">
      <c r="A31" s="251">
        <v>12</v>
      </c>
      <c r="B31" s="247"/>
      <c r="C31" s="270" t="s">
        <v>417</v>
      </c>
      <c r="D31" s="249" t="s">
        <v>118</v>
      </c>
      <c r="E31" s="248">
        <v>1</v>
      </c>
      <c r="F31" s="253" t="s">
        <v>45</v>
      </c>
      <c r="G31" s="249" t="s">
        <v>429</v>
      </c>
      <c r="H31" s="248"/>
      <c r="I31" s="270" t="s">
        <v>352</v>
      </c>
      <c r="J31" s="259">
        <v>196.608</v>
      </c>
    </row>
    <row r="32" spans="1:14" s="251" customFormat="1" ht="15" x14ac:dyDescent="0.25">
      <c r="A32" s="251">
        <v>11</v>
      </c>
      <c r="B32" s="247"/>
      <c r="C32" s="270" t="s">
        <v>416</v>
      </c>
      <c r="D32" s="249" t="s">
        <v>203</v>
      </c>
      <c r="E32" s="248">
        <v>4</v>
      </c>
      <c r="F32" s="250" t="s">
        <v>45</v>
      </c>
      <c r="G32" s="249" t="s">
        <v>172</v>
      </c>
      <c r="H32" s="248"/>
      <c r="I32" s="249"/>
      <c r="J32" s="259">
        <v>0.72150000000000003</v>
      </c>
    </row>
    <row r="33" spans="1:14" s="251" customFormat="1" ht="15" x14ac:dyDescent="0.25">
      <c r="A33" s="251">
        <v>10</v>
      </c>
      <c r="B33" s="247"/>
      <c r="C33" s="270" t="s">
        <v>415</v>
      </c>
      <c r="D33" s="249" t="s">
        <v>83</v>
      </c>
      <c r="E33" s="248">
        <v>16</v>
      </c>
      <c r="F33" s="250" t="s">
        <v>44</v>
      </c>
      <c r="G33" s="249" t="s">
        <v>428</v>
      </c>
      <c r="H33" s="260" t="s">
        <v>58</v>
      </c>
      <c r="I33" s="249"/>
      <c r="J33" s="259">
        <v>0.01</v>
      </c>
    </row>
    <row r="34" spans="1:14" s="251" customFormat="1" ht="15" x14ac:dyDescent="0.25">
      <c r="A34" s="251">
        <v>9</v>
      </c>
      <c r="B34" s="247"/>
      <c r="C34" s="270">
        <v>3.9</v>
      </c>
      <c r="D34" s="249" t="s">
        <v>82</v>
      </c>
      <c r="E34" s="248">
        <v>8</v>
      </c>
      <c r="F34" s="250" t="s">
        <v>40</v>
      </c>
      <c r="G34" s="249" t="s">
        <v>428</v>
      </c>
      <c r="H34" s="260" t="s">
        <v>57</v>
      </c>
      <c r="I34" s="249"/>
      <c r="J34" s="259">
        <v>0.03</v>
      </c>
    </row>
    <row r="35" spans="1:14" s="251" customFormat="1" ht="15" x14ac:dyDescent="0.25">
      <c r="A35" s="251">
        <v>8</v>
      </c>
      <c r="B35" s="247"/>
      <c r="C35" s="270">
        <v>3.8</v>
      </c>
      <c r="D35" s="249" t="s">
        <v>202</v>
      </c>
      <c r="E35" s="248">
        <v>8</v>
      </c>
      <c r="F35" s="250" t="s">
        <v>44</v>
      </c>
      <c r="G35" s="249" t="s">
        <v>428</v>
      </c>
      <c r="H35" s="260" t="s">
        <v>56</v>
      </c>
      <c r="I35" s="249"/>
      <c r="J35" s="259">
        <v>0.11899999999999999</v>
      </c>
    </row>
    <row r="36" spans="1:14" s="251" customFormat="1" ht="15" x14ac:dyDescent="0.25">
      <c r="A36" s="251">
        <v>7</v>
      </c>
      <c r="B36" s="247"/>
      <c r="C36" s="270">
        <v>3.7</v>
      </c>
      <c r="D36" s="249" t="s">
        <v>201</v>
      </c>
      <c r="E36" s="248">
        <v>32</v>
      </c>
      <c r="F36" s="250" t="s">
        <v>44</v>
      </c>
      <c r="G36" s="249" t="s">
        <v>428</v>
      </c>
      <c r="H36" s="260" t="s">
        <v>58</v>
      </c>
      <c r="I36" s="249"/>
      <c r="J36" s="259">
        <v>6.0000000000000001E-3</v>
      </c>
    </row>
    <row r="37" spans="1:14" s="251" customFormat="1" ht="15" x14ac:dyDescent="0.25">
      <c r="A37" s="251">
        <v>6</v>
      </c>
      <c r="B37" s="247"/>
      <c r="C37" s="270">
        <v>3.6</v>
      </c>
      <c r="D37" s="249" t="s">
        <v>200</v>
      </c>
      <c r="E37" s="248">
        <v>16</v>
      </c>
      <c r="F37" s="250" t="s">
        <v>40</v>
      </c>
      <c r="G37" s="249" t="s">
        <v>428</v>
      </c>
      <c r="H37" s="260" t="s">
        <v>57</v>
      </c>
      <c r="I37" s="249"/>
      <c r="J37" s="259">
        <v>1.6E-2</v>
      </c>
    </row>
    <row r="38" spans="1:14" s="251" customFormat="1" ht="15" x14ac:dyDescent="0.25">
      <c r="A38" s="251">
        <v>5</v>
      </c>
      <c r="B38" s="247"/>
      <c r="C38" s="270">
        <v>3.5</v>
      </c>
      <c r="D38" s="249" t="s">
        <v>199</v>
      </c>
      <c r="E38" s="248">
        <v>16</v>
      </c>
      <c r="F38" s="250" t="s">
        <v>44</v>
      </c>
      <c r="G38" s="249" t="s">
        <v>428</v>
      </c>
      <c r="H38" s="260" t="s">
        <v>56</v>
      </c>
      <c r="I38" s="249"/>
      <c r="J38" s="259">
        <v>4.7E-2</v>
      </c>
    </row>
    <row r="39" spans="1:14" s="251" customFormat="1" ht="15" x14ac:dyDescent="0.25">
      <c r="A39" s="251">
        <v>4</v>
      </c>
      <c r="B39" s="247"/>
      <c r="C39" s="270">
        <v>3.4</v>
      </c>
      <c r="D39" s="249" t="s">
        <v>158</v>
      </c>
      <c r="E39" s="248">
        <v>4</v>
      </c>
      <c r="F39" s="250" t="s">
        <v>44</v>
      </c>
      <c r="G39" s="249" t="s">
        <v>207</v>
      </c>
      <c r="H39" s="260" t="s">
        <v>206</v>
      </c>
      <c r="I39" s="249"/>
      <c r="J39" s="259">
        <v>1E-3</v>
      </c>
    </row>
    <row r="40" spans="1:14" s="251" customFormat="1" ht="15" x14ac:dyDescent="0.25">
      <c r="A40" s="251">
        <v>3</v>
      </c>
      <c r="B40" s="247"/>
      <c r="C40" s="270">
        <v>3.3</v>
      </c>
      <c r="D40" s="249" t="s">
        <v>204</v>
      </c>
      <c r="E40" s="248">
        <v>4</v>
      </c>
      <c r="F40" s="253">
        <v>1.4300999999999999</v>
      </c>
      <c r="G40" s="249" t="s">
        <v>205</v>
      </c>
      <c r="H40" s="248"/>
      <c r="I40" s="249"/>
      <c r="J40" s="259">
        <v>0.79800000000000004</v>
      </c>
    </row>
    <row r="41" spans="1:14" s="251" customFormat="1" ht="15" x14ac:dyDescent="0.25">
      <c r="A41" s="251">
        <v>2</v>
      </c>
      <c r="B41" s="246"/>
      <c r="C41" s="270">
        <v>3.2</v>
      </c>
      <c r="D41" s="249" t="s">
        <v>121</v>
      </c>
      <c r="E41" s="248">
        <v>56</v>
      </c>
      <c r="F41" s="253" t="s">
        <v>45</v>
      </c>
      <c r="G41" s="249" t="s">
        <v>294</v>
      </c>
      <c r="H41" s="248"/>
      <c r="I41" s="249"/>
      <c r="J41" s="259">
        <v>2.0160000000000005</v>
      </c>
      <c r="K41" s="246"/>
      <c r="L41" s="246"/>
      <c r="M41" s="246"/>
      <c r="N41" s="246"/>
    </row>
    <row r="42" spans="1:14" s="251" customFormat="1" ht="15" x14ac:dyDescent="0.25">
      <c r="A42" s="251">
        <v>1</v>
      </c>
      <c r="B42" s="246"/>
      <c r="C42" s="270">
        <v>3.1</v>
      </c>
      <c r="D42" s="249" t="s">
        <v>119</v>
      </c>
      <c r="E42" s="248">
        <v>8</v>
      </c>
      <c r="F42" s="253" t="s">
        <v>45</v>
      </c>
      <c r="G42" s="249" t="s">
        <v>294</v>
      </c>
      <c r="H42" s="248"/>
      <c r="I42" s="249"/>
      <c r="J42" s="259">
        <v>51.04</v>
      </c>
      <c r="K42" s="246"/>
      <c r="L42" s="246"/>
      <c r="M42" s="246"/>
      <c r="N42" s="246"/>
    </row>
    <row r="43" spans="1:14" s="243" customFormat="1" ht="15" customHeight="1" x14ac:dyDescent="0.25">
      <c r="A43" s="246" t="s">
        <v>1</v>
      </c>
      <c r="C43" s="252" t="s">
        <v>17</v>
      </c>
      <c r="D43" s="252" t="s">
        <v>397</v>
      </c>
      <c r="E43" s="252" t="s">
        <v>398</v>
      </c>
      <c r="F43" s="252" t="s">
        <v>19</v>
      </c>
      <c r="G43" s="252" t="s">
        <v>399</v>
      </c>
      <c r="H43" s="254" t="s">
        <v>29</v>
      </c>
      <c r="I43" s="255" t="s">
        <v>362</v>
      </c>
      <c r="J43" s="252" t="s">
        <v>400</v>
      </c>
    </row>
    <row r="44" spans="1:14" x14ac:dyDescent="0.25">
      <c r="H44" s="239"/>
      <c r="I44" s="239"/>
      <c r="J44" s="241"/>
    </row>
    <row r="45" spans="1:14" x14ac:dyDescent="0.25">
      <c r="H45" s="239"/>
      <c r="I45" s="239"/>
      <c r="J45" s="241"/>
    </row>
    <row r="46" spans="1:14" x14ac:dyDescent="0.25">
      <c r="H46" s="239"/>
      <c r="I46" s="239"/>
      <c r="J46" s="241"/>
    </row>
    <row r="47" spans="1:14" x14ac:dyDescent="0.25">
      <c r="C47" s="244" t="s">
        <v>13</v>
      </c>
      <c r="D47" s="245" t="s">
        <v>349</v>
      </c>
      <c r="E47" s="245"/>
      <c r="F47" s="245"/>
      <c r="H47" s="239"/>
      <c r="I47" s="239"/>
      <c r="J47" s="241"/>
    </row>
    <row r="48" spans="1:14" x14ac:dyDescent="0.25">
      <c r="C48" s="244"/>
      <c r="D48" s="245"/>
      <c r="E48" s="245"/>
      <c r="F48" s="245"/>
      <c r="H48" s="239"/>
      <c r="I48" s="239"/>
    </row>
    <row r="49" spans="1:14" s="251" customFormat="1" ht="15" x14ac:dyDescent="0.25">
      <c r="A49" s="246">
        <v>41</v>
      </c>
      <c r="B49" s="247"/>
      <c r="C49" s="248">
        <v>38</v>
      </c>
      <c r="D49" s="249" t="s">
        <v>291</v>
      </c>
      <c r="E49" s="248">
        <v>40</v>
      </c>
      <c r="F49" s="250" t="s">
        <v>44</v>
      </c>
      <c r="G49" s="248"/>
      <c r="H49" s="248" t="s">
        <v>57</v>
      </c>
      <c r="I49" s="248"/>
      <c r="J49" s="259"/>
    </row>
    <row r="50" spans="1:14" s="246" customFormat="1" ht="15" x14ac:dyDescent="0.25">
      <c r="A50" s="251">
        <v>40</v>
      </c>
      <c r="B50" s="247"/>
      <c r="C50" s="248">
        <v>37</v>
      </c>
      <c r="D50" s="249" t="s">
        <v>289</v>
      </c>
      <c r="E50" s="248">
        <v>80</v>
      </c>
      <c r="F50" s="250" t="s">
        <v>44</v>
      </c>
      <c r="G50" s="248"/>
      <c r="H50" s="248" t="s">
        <v>290</v>
      </c>
      <c r="I50" s="248"/>
      <c r="J50" s="259"/>
      <c r="K50" s="251"/>
      <c r="L50" s="251"/>
      <c r="M50" s="251"/>
      <c r="N50" s="251"/>
    </row>
    <row r="51" spans="1:14" s="246" customFormat="1" ht="15" x14ac:dyDescent="0.25">
      <c r="A51" s="246">
        <v>39</v>
      </c>
      <c r="B51" s="247"/>
      <c r="C51" s="248">
        <v>36</v>
      </c>
      <c r="D51" s="249" t="s">
        <v>287</v>
      </c>
      <c r="E51" s="248">
        <v>40</v>
      </c>
      <c r="F51" s="250" t="s">
        <v>44</v>
      </c>
      <c r="G51" s="248" t="s">
        <v>1</v>
      </c>
      <c r="H51" s="248" t="s">
        <v>288</v>
      </c>
      <c r="I51" s="249"/>
      <c r="J51" s="259"/>
      <c r="K51" s="251"/>
      <c r="L51" s="251"/>
      <c r="M51" s="251"/>
      <c r="N51" s="251"/>
    </row>
    <row r="52" spans="1:14" s="246" customFormat="1" ht="15" x14ac:dyDescent="0.25">
      <c r="A52" s="246">
        <v>38</v>
      </c>
      <c r="B52" s="247"/>
      <c r="C52" s="248">
        <v>35</v>
      </c>
      <c r="D52" s="249" t="s">
        <v>286</v>
      </c>
      <c r="E52" s="248">
        <v>4</v>
      </c>
      <c r="F52" s="250" t="s">
        <v>284</v>
      </c>
      <c r="G52" s="248" t="s">
        <v>443</v>
      </c>
      <c r="H52" s="248">
        <v>4400</v>
      </c>
      <c r="I52" s="249"/>
      <c r="J52" s="259">
        <v>125.4</v>
      </c>
      <c r="K52" s="251"/>
      <c r="L52" s="251"/>
      <c r="M52" s="251"/>
      <c r="N52" s="251"/>
    </row>
    <row r="53" spans="1:14" s="246" customFormat="1" ht="15" x14ac:dyDescent="0.25">
      <c r="A53" s="251">
        <v>37</v>
      </c>
      <c r="B53" s="247"/>
      <c r="C53" s="248">
        <v>34</v>
      </c>
      <c r="D53" s="249" t="s">
        <v>285</v>
      </c>
      <c r="E53" s="248">
        <v>4</v>
      </c>
      <c r="F53" s="250" t="s">
        <v>284</v>
      </c>
      <c r="G53" s="248" t="s">
        <v>443</v>
      </c>
      <c r="H53" s="248">
        <v>4500</v>
      </c>
      <c r="I53" s="249"/>
      <c r="J53" s="259">
        <v>128.25</v>
      </c>
      <c r="K53" s="251"/>
      <c r="L53" s="251"/>
      <c r="M53" s="251"/>
      <c r="N53" s="251"/>
    </row>
    <row r="54" spans="1:14" s="246" customFormat="1" ht="15" x14ac:dyDescent="0.25">
      <c r="A54" s="246">
        <v>36</v>
      </c>
      <c r="B54" s="247"/>
      <c r="C54" s="248">
        <v>33</v>
      </c>
      <c r="D54" s="249" t="s">
        <v>281</v>
      </c>
      <c r="E54" s="248">
        <v>4</v>
      </c>
      <c r="F54" s="250" t="s">
        <v>284</v>
      </c>
      <c r="G54" s="248" t="s">
        <v>443</v>
      </c>
      <c r="H54" s="248">
        <v>9300</v>
      </c>
      <c r="I54" s="249"/>
      <c r="J54" s="259">
        <v>265.05</v>
      </c>
      <c r="K54" s="251"/>
      <c r="L54" s="251"/>
      <c r="M54" s="251"/>
      <c r="N54" s="251"/>
    </row>
    <row r="55" spans="1:14" s="246" customFormat="1" ht="15" x14ac:dyDescent="0.25">
      <c r="A55" s="246">
        <v>35</v>
      </c>
      <c r="B55" s="247"/>
      <c r="C55" s="248">
        <v>32</v>
      </c>
      <c r="D55" s="249" t="s">
        <v>297</v>
      </c>
      <c r="E55" s="248">
        <v>16</v>
      </c>
      <c r="F55" s="250" t="s">
        <v>44</v>
      </c>
      <c r="G55" s="248"/>
      <c r="H55" s="248"/>
      <c r="I55" s="249"/>
      <c r="J55" s="259"/>
      <c r="K55" s="251"/>
      <c r="L55" s="251"/>
      <c r="M55" s="251"/>
      <c r="N55" s="251"/>
    </row>
    <row r="56" spans="1:14" s="246" customFormat="1" ht="15" x14ac:dyDescent="0.25">
      <c r="A56" s="251">
        <v>34</v>
      </c>
      <c r="B56" s="247"/>
      <c r="C56" s="248">
        <v>31</v>
      </c>
      <c r="D56" s="249" t="s">
        <v>296</v>
      </c>
      <c r="E56" s="248">
        <v>16</v>
      </c>
      <c r="F56" s="250" t="s">
        <v>40</v>
      </c>
      <c r="G56" s="248"/>
      <c r="H56" s="248"/>
      <c r="I56" s="249"/>
      <c r="J56" s="259"/>
      <c r="K56" s="251"/>
      <c r="L56" s="251"/>
      <c r="M56" s="251"/>
      <c r="N56" s="251"/>
    </row>
    <row r="57" spans="1:14" s="251" customFormat="1" ht="15" x14ac:dyDescent="0.25">
      <c r="A57" s="246">
        <v>33</v>
      </c>
      <c r="B57" s="247"/>
      <c r="C57" s="248">
        <v>30</v>
      </c>
      <c r="D57" s="249" t="s">
        <v>295</v>
      </c>
      <c r="E57" s="248">
        <v>16</v>
      </c>
      <c r="F57" s="250" t="s">
        <v>44</v>
      </c>
      <c r="G57" s="248"/>
      <c r="H57" s="248"/>
      <c r="I57" s="249"/>
      <c r="J57" s="259"/>
    </row>
    <row r="58" spans="1:14" s="251" customFormat="1" ht="15" x14ac:dyDescent="0.25">
      <c r="A58" s="246">
        <v>32</v>
      </c>
      <c r="B58" s="247"/>
      <c r="C58" s="248">
        <v>29</v>
      </c>
      <c r="D58" s="249" t="s">
        <v>292</v>
      </c>
      <c r="E58" s="248">
        <v>12</v>
      </c>
      <c r="F58" s="250" t="s">
        <v>45</v>
      </c>
      <c r="G58" s="248" t="s">
        <v>294</v>
      </c>
      <c r="H58" s="248"/>
      <c r="I58" s="249"/>
      <c r="J58" s="259">
        <v>2.4</v>
      </c>
    </row>
    <row r="59" spans="1:14" s="251" customFormat="1" ht="15" x14ac:dyDescent="0.25">
      <c r="A59" s="251">
        <v>31</v>
      </c>
      <c r="B59" s="247"/>
      <c r="C59" s="248">
        <v>28</v>
      </c>
      <c r="D59" s="249" t="s">
        <v>279</v>
      </c>
      <c r="E59" s="248">
        <v>69</v>
      </c>
      <c r="F59" s="250" t="s">
        <v>280</v>
      </c>
      <c r="G59" s="248"/>
      <c r="H59" s="248" t="s">
        <v>52</v>
      </c>
      <c r="I59" s="248"/>
      <c r="J59" s="259"/>
    </row>
    <row r="60" spans="1:14" s="251" customFormat="1" ht="15" x14ac:dyDescent="0.25">
      <c r="A60" s="246">
        <v>30</v>
      </c>
      <c r="B60" s="247"/>
      <c r="C60" s="248">
        <v>27</v>
      </c>
      <c r="D60" s="249" t="s">
        <v>278</v>
      </c>
      <c r="E60" s="248">
        <v>230</v>
      </c>
      <c r="F60" s="250" t="s">
        <v>44</v>
      </c>
      <c r="G60" s="248"/>
      <c r="H60" s="248" t="s">
        <v>57</v>
      </c>
      <c r="I60" s="248"/>
      <c r="J60" s="259"/>
    </row>
    <row r="61" spans="1:14" s="251" customFormat="1" ht="15" x14ac:dyDescent="0.25">
      <c r="A61" s="246">
        <v>29</v>
      </c>
      <c r="B61" s="247"/>
      <c r="C61" s="248">
        <v>26</v>
      </c>
      <c r="D61" s="249" t="s">
        <v>276</v>
      </c>
      <c r="E61" s="248">
        <v>38</v>
      </c>
      <c r="F61" s="250" t="s">
        <v>44</v>
      </c>
      <c r="G61" s="248"/>
      <c r="H61" s="248" t="s">
        <v>56</v>
      </c>
      <c r="I61" s="248"/>
      <c r="J61" s="259"/>
    </row>
    <row r="62" spans="1:14" s="251" customFormat="1" ht="15" x14ac:dyDescent="0.25">
      <c r="A62" s="251">
        <v>28</v>
      </c>
      <c r="B62" s="247"/>
      <c r="C62" s="248">
        <v>25</v>
      </c>
      <c r="D62" s="249" t="s">
        <v>274</v>
      </c>
      <c r="E62" s="248">
        <v>16</v>
      </c>
      <c r="F62" s="250" t="s">
        <v>44</v>
      </c>
      <c r="G62" s="248"/>
      <c r="H62" s="248" t="s">
        <v>56</v>
      </c>
      <c r="I62" s="248"/>
      <c r="J62" s="259"/>
    </row>
    <row r="63" spans="1:14" s="251" customFormat="1" ht="15" x14ac:dyDescent="0.25">
      <c r="A63" s="246">
        <v>27</v>
      </c>
      <c r="B63" s="247"/>
      <c r="C63" s="248">
        <v>24</v>
      </c>
      <c r="D63" s="249" t="s">
        <v>271</v>
      </c>
      <c r="E63" s="248">
        <v>68</v>
      </c>
      <c r="F63" s="250" t="s">
        <v>44</v>
      </c>
      <c r="G63" s="248"/>
      <c r="H63" s="248" t="s">
        <v>56</v>
      </c>
      <c r="I63" s="248"/>
      <c r="J63" s="259"/>
    </row>
    <row r="64" spans="1:14" s="251" customFormat="1" ht="15" x14ac:dyDescent="0.25">
      <c r="A64" s="246">
        <v>26</v>
      </c>
      <c r="B64" s="247"/>
      <c r="C64" s="248">
        <v>23</v>
      </c>
      <c r="D64" s="249" t="s">
        <v>271</v>
      </c>
      <c r="E64" s="248">
        <v>76</v>
      </c>
      <c r="F64" s="250" t="s">
        <v>44</v>
      </c>
      <c r="G64" s="248"/>
      <c r="H64" s="248" t="s">
        <v>56</v>
      </c>
      <c r="I64" s="248"/>
      <c r="J64" s="259"/>
    </row>
    <row r="65" spans="1:10" s="251" customFormat="1" ht="15" x14ac:dyDescent="0.25">
      <c r="A65" s="251">
        <v>25</v>
      </c>
      <c r="B65" s="247"/>
      <c r="C65" s="248">
        <v>22</v>
      </c>
      <c r="D65" s="249" t="s">
        <v>269</v>
      </c>
      <c r="E65" s="248">
        <v>32</v>
      </c>
      <c r="F65" s="250" t="s">
        <v>44</v>
      </c>
      <c r="G65" s="248"/>
      <c r="H65" s="248" t="s">
        <v>56</v>
      </c>
      <c r="I65" s="248"/>
      <c r="J65" s="259"/>
    </row>
    <row r="66" spans="1:10" s="251" customFormat="1" ht="15" x14ac:dyDescent="0.25">
      <c r="A66" s="246">
        <v>24</v>
      </c>
      <c r="B66" s="247"/>
      <c r="C66" s="248">
        <v>21</v>
      </c>
      <c r="D66" s="249" t="s">
        <v>357</v>
      </c>
      <c r="E66" s="248">
        <v>2</v>
      </c>
      <c r="F66" s="253">
        <v>1.4300999999999999</v>
      </c>
      <c r="G66" s="248" t="s">
        <v>358</v>
      </c>
      <c r="H66" s="250">
        <v>100</v>
      </c>
      <c r="I66" s="249"/>
      <c r="J66" s="259">
        <v>0.16000000000000003</v>
      </c>
    </row>
    <row r="67" spans="1:10" s="251" customFormat="1" ht="15" x14ac:dyDescent="0.25">
      <c r="A67" s="246">
        <v>23</v>
      </c>
      <c r="B67" s="247"/>
      <c r="C67" s="248">
        <v>20</v>
      </c>
      <c r="D67" s="249" t="s">
        <v>355</v>
      </c>
      <c r="E67" s="248">
        <v>2</v>
      </c>
      <c r="F67" s="253">
        <v>1.4300999999999999</v>
      </c>
      <c r="G67" s="248" t="s">
        <v>436</v>
      </c>
      <c r="H67" s="250">
        <v>7660</v>
      </c>
      <c r="I67" s="249"/>
      <c r="J67" s="259">
        <v>29.108000000000001</v>
      </c>
    </row>
    <row r="68" spans="1:10" s="251" customFormat="1" ht="15" x14ac:dyDescent="0.25">
      <c r="A68" s="251">
        <v>22</v>
      </c>
      <c r="B68" s="247"/>
      <c r="C68" s="248">
        <v>19</v>
      </c>
      <c r="D68" s="249" t="s">
        <v>268</v>
      </c>
      <c r="E68" s="248">
        <v>2</v>
      </c>
      <c r="F68" s="250" t="s">
        <v>264</v>
      </c>
      <c r="G68" s="248" t="s">
        <v>435</v>
      </c>
      <c r="H68" s="250">
        <v>7660</v>
      </c>
      <c r="I68" s="249"/>
      <c r="J68" s="259">
        <v>68.94</v>
      </c>
    </row>
    <row r="69" spans="1:10" s="251" customFormat="1" ht="15" x14ac:dyDescent="0.25">
      <c r="A69" s="246">
        <v>21</v>
      </c>
      <c r="B69" s="247"/>
      <c r="C69" s="248">
        <v>18</v>
      </c>
      <c r="D69" s="249" t="s">
        <v>267</v>
      </c>
      <c r="E69" s="248">
        <v>1</v>
      </c>
      <c r="F69" s="250" t="s">
        <v>264</v>
      </c>
      <c r="G69" s="248" t="s">
        <v>435</v>
      </c>
      <c r="H69" s="250">
        <v>7660</v>
      </c>
      <c r="I69" s="249"/>
      <c r="J69" s="259">
        <v>68.94</v>
      </c>
    </row>
    <row r="70" spans="1:10" s="251" customFormat="1" ht="15" x14ac:dyDescent="0.25">
      <c r="A70" s="246">
        <v>20</v>
      </c>
      <c r="B70" s="247"/>
      <c r="C70" s="248">
        <v>17</v>
      </c>
      <c r="D70" s="249" t="s">
        <v>265</v>
      </c>
      <c r="E70" s="248">
        <v>2</v>
      </c>
      <c r="F70" s="250" t="s">
        <v>264</v>
      </c>
      <c r="G70" s="248" t="s">
        <v>434</v>
      </c>
      <c r="H70" s="250">
        <v>600</v>
      </c>
      <c r="I70" s="249"/>
      <c r="J70" s="259">
        <v>6.3599999999999994</v>
      </c>
    </row>
    <row r="71" spans="1:10" s="251" customFormat="1" ht="15" x14ac:dyDescent="0.25">
      <c r="A71" s="251">
        <v>19</v>
      </c>
      <c r="B71" s="247"/>
      <c r="C71" s="248">
        <v>16</v>
      </c>
      <c r="D71" s="249" t="s">
        <v>262</v>
      </c>
      <c r="E71" s="248">
        <v>2</v>
      </c>
      <c r="F71" s="250" t="s">
        <v>264</v>
      </c>
      <c r="G71" s="248" t="s">
        <v>434</v>
      </c>
      <c r="H71" s="250">
        <v>6710</v>
      </c>
      <c r="I71" s="249"/>
      <c r="J71" s="259">
        <v>71.125999999999991</v>
      </c>
    </row>
    <row r="72" spans="1:10" s="251" customFormat="1" ht="15" x14ac:dyDescent="0.25">
      <c r="A72" s="246">
        <v>18</v>
      </c>
      <c r="B72" s="247"/>
      <c r="C72" s="248">
        <v>15</v>
      </c>
      <c r="D72" s="249" t="s">
        <v>261</v>
      </c>
      <c r="E72" s="248">
        <v>60</v>
      </c>
      <c r="F72" s="248" t="s">
        <v>44</v>
      </c>
      <c r="G72" s="248" t="s">
        <v>1</v>
      </c>
      <c r="H72" s="248" t="s">
        <v>58</v>
      </c>
      <c r="I72" s="249"/>
      <c r="J72" s="259"/>
    </row>
    <row r="73" spans="1:10" s="251" customFormat="1" ht="15" x14ac:dyDescent="0.25">
      <c r="A73" s="246">
        <v>17</v>
      </c>
      <c r="B73" s="247"/>
      <c r="C73" s="248">
        <v>14</v>
      </c>
      <c r="D73" s="249" t="s">
        <v>260</v>
      </c>
      <c r="E73" s="248">
        <v>30</v>
      </c>
      <c r="F73" s="248" t="s">
        <v>40</v>
      </c>
      <c r="G73" s="248" t="s">
        <v>1</v>
      </c>
      <c r="H73" s="248" t="s">
        <v>57</v>
      </c>
      <c r="I73" s="249"/>
      <c r="J73" s="259"/>
    </row>
    <row r="74" spans="1:10" s="251" customFormat="1" ht="15" x14ac:dyDescent="0.25">
      <c r="A74" s="251">
        <v>16</v>
      </c>
      <c r="B74" s="247"/>
      <c r="C74" s="248">
        <v>13</v>
      </c>
      <c r="D74" s="249" t="s">
        <v>258</v>
      </c>
      <c r="E74" s="248">
        <v>30</v>
      </c>
      <c r="F74" s="248" t="s">
        <v>44</v>
      </c>
      <c r="G74" s="248" t="s">
        <v>1</v>
      </c>
      <c r="H74" s="248" t="s">
        <v>56</v>
      </c>
      <c r="I74" s="249"/>
      <c r="J74" s="259"/>
    </row>
    <row r="75" spans="1:10" s="251" customFormat="1" ht="15" x14ac:dyDescent="0.25">
      <c r="A75" s="246">
        <v>15</v>
      </c>
      <c r="B75" s="247"/>
      <c r="C75" s="248"/>
      <c r="D75" s="265" t="s">
        <v>257</v>
      </c>
      <c r="E75" s="263"/>
      <c r="F75" s="265"/>
      <c r="G75" s="248"/>
      <c r="H75" s="248"/>
      <c r="I75" s="248"/>
      <c r="J75" s="248"/>
    </row>
    <row r="76" spans="1:10" s="251" customFormat="1" ht="15" x14ac:dyDescent="0.25">
      <c r="A76" s="246">
        <v>14</v>
      </c>
      <c r="B76" s="247"/>
      <c r="C76" s="248">
        <v>12</v>
      </c>
      <c r="D76" s="249" t="s">
        <v>255</v>
      </c>
      <c r="E76" s="248">
        <v>2</v>
      </c>
      <c r="F76" s="249"/>
      <c r="G76" s="248"/>
      <c r="H76" s="248" t="s">
        <v>440</v>
      </c>
      <c r="I76" s="250" t="s">
        <v>441</v>
      </c>
      <c r="J76" s="249"/>
    </row>
    <row r="77" spans="1:10" s="251" customFormat="1" ht="15" x14ac:dyDescent="0.25">
      <c r="A77" s="251">
        <v>13</v>
      </c>
      <c r="B77" s="247"/>
      <c r="C77" s="248">
        <v>11</v>
      </c>
      <c r="D77" s="249" t="s">
        <v>253</v>
      </c>
      <c r="E77" s="248">
        <v>2</v>
      </c>
      <c r="F77" s="249"/>
      <c r="G77" s="248"/>
      <c r="H77" s="248" t="s">
        <v>439</v>
      </c>
      <c r="I77" s="250" t="s">
        <v>441</v>
      </c>
      <c r="J77" s="249"/>
    </row>
    <row r="78" spans="1:10" s="251" customFormat="1" ht="15" x14ac:dyDescent="0.25">
      <c r="A78" s="246">
        <v>12</v>
      </c>
      <c r="B78" s="247"/>
      <c r="C78" s="248">
        <v>10</v>
      </c>
      <c r="D78" s="249" t="s">
        <v>251</v>
      </c>
      <c r="E78" s="248">
        <v>16</v>
      </c>
      <c r="F78" s="249"/>
      <c r="G78" s="248"/>
      <c r="H78" s="248" t="s">
        <v>438</v>
      </c>
      <c r="I78" s="250" t="s">
        <v>441</v>
      </c>
      <c r="J78" s="249"/>
    </row>
    <row r="79" spans="1:10" s="251" customFormat="1" ht="15" x14ac:dyDescent="0.25">
      <c r="A79" s="246">
        <v>11</v>
      </c>
      <c r="B79" s="247"/>
      <c r="C79" s="248">
        <v>9</v>
      </c>
      <c r="D79" s="249" t="s">
        <v>249</v>
      </c>
      <c r="E79" s="248">
        <v>2</v>
      </c>
      <c r="F79" s="249"/>
      <c r="G79" s="248" t="s">
        <v>1</v>
      </c>
      <c r="H79" s="248" t="s">
        <v>437</v>
      </c>
      <c r="I79" s="250" t="s">
        <v>441</v>
      </c>
      <c r="J79" s="249"/>
    </row>
    <row r="80" spans="1:10" s="251" customFormat="1" ht="15" x14ac:dyDescent="0.25">
      <c r="A80" s="251">
        <v>10</v>
      </c>
      <c r="B80" s="247"/>
      <c r="C80" s="248"/>
      <c r="D80" s="265" t="s">
        <v>248</v>
      </c>
      <c r="E80" s="263"/>
      <c r="F80" s="265"/>
      <c r="G80" s="248"/>
      <c r="H80" s="248"/>
      <c r="I80" s="250"/>
      <c r="J80" s="248"/>
    </row>
    <row r="81" spans="1:14" s="251" customFormat="1" ht="15" x14ac:dyDescent="0.25">
      <c r="A81" s="246">
        <v>9</v>
      </c>
      <c r="B81" s="247"/>
      <c r="C81" s="248">
        <v>8</v>
      </c>
      <c r="D81" s="249" t="s">
        <v>245</v>
      </c>
      <c r="E81" s="248">
        <v>1</v>
      </c>
      <c r="F81" s="249"/>
      <c r="G81" s="248" t="s">
        <v>1</v>
      </c>
      <c r="H81" s="248"/>
      <c r="I81" s="250" t="s">
        <v>433</v>
      </c>
      <c r="J81" s="249"/>
    </row>
    <row r="82" spans="1:14" s="251" customFormat="1" ht="15" x14ac:dyDescent="0.25">
      <c r="A82" s="246">
        <v>8</v>
      </c>
      <c r="B82" s="246"/>
      <c r="C82" s="248">
        <v>7</v>
      </c>
      <c r="D82" s="249" t="s">
        <v>243</v>
      </c>
      <c r="E82" s="248">
        <v>1</v>
      </c>
      <c r="F82" s="249"/>
      <c r="G82" s="248" t="s">
        <v>1</v>
      </c>
      <c r="H82" s="248"/>
      <c r="I82" s="250" t="s">
        <v>433</v>
      </c>
      <c r="J82" s="249"/>
      <c r="K82" s="246"/>
      <c r="L82" s="246"/>
      <c r="M82" s="246"/>
      <c r="N82" s="246"/>
    </row>
    <row r="83" spans="1:14" s="251" customFormat="1" ht="15" x14ac:dyDescent="0.25">
      <c r="A83" s="251">
        <v>7</v>
      </c>
      <c r="B83" s="246"/>
      <c r="C83" s="248">
        <v>6</v>
      </c>
      <c r="D83" s="249" t="s">
        <v>241</v>
      </c>
      <c r="E83" s="248">
        <v>1</v>
      </c>
      <c r="F83" s="249"/>
      <c r="G83" s="248" t="s">
        <v>1</v>
      </c>
      <c r="H83" s="248"/>
      <c r="I83" s="250" t="s">
        <v>442</v>
      </c>
      <c r="J83" s="249"/>
      <c r="K83" s="246"/>
      <c r="L83" s="246"/>
      <c r="M83" s="246"/>
      <c r="N83" s="246"/>
    </row>
    <row r="84" spans="1:14" s="251" customFormat="1" ht="15" x14ac:dyDescent="0.25">
      <c r="A84" s="246">
        <v>6</v>
      </c>
      <c r="B84" s="246"/>
      <c r="C84" s="248">
        <v>5</v>
      </c>
      <c r="D84" s="249" t="s">
        <v>240</v>
      </c>
      <c r="E84" s="248">
        <v>2</v>
      </c>
      <c r="F84" s="249"/>
      <c r="G84" s="248" t="s">
        <v>1</v>
      </c>
      <c r="H84" s="248"/>
      <c r="I84" s="250" t="s">
        <v>433</v>
      </c>
      <c r="J84" s="249"/>
      <c r="K84" s="246"/>
      <c r="L84" s="246"/>
      <c r="M84" s="246"/>
      <c r="N84" s="246"/>
    </row>
    <row r="85" spans="1:14" s="251" customFormat="1" ht="15" x14ac:dyDescent="0.25">
      <c r="A85" s="246">
        <v>5</v>
      </c>
      <c r="B85" s="246"/>
      <c r="C85" s="248">
        <v>4</v>
      </c>
      <c r="D85" s="249" t="s">
        <v>239</v>
      </c>
      <c r="E85" s="248">
        <v>2</v>
      </c>
      <c r="F85" s="249"/>
      <c r="G85" s="248" t="s">
        <v>1</v>
      </c>
      <c r="H85" s="248"/>
      <c r="I85" s="250" t="s">
        <v>433</v>
      </c>
      <c r="J85" s="249"/>
      <c r="K85" s="246"/>
      <c r="L85" s="246"/>
      <c r="M85" s="246"/>
      <c r="N85" s="246"/>
    </row>
    <row r="86" spans="1:14" s="251" customFormat="1" ht="15" x14ac:dyDescent="0.25">
      <c r="A86" s="251">
        <v>4</v>
      </c>
      <c r="B86" s="246"/>
      <c r="C86" s="248">
        <v>3</v>
      </c>
      <c r="D86" s="249" t="s">
        <v>237</v>
      </c>
      <c r="E86" s="248">
        <v>8</v>
      </c>
      <c r="F86" s="249"/>
      <c r="G86" s="248" t="s">
        <v>1</v>
      </c>
      <c r="H86" s="248"/>
      <c r="I86" s="250" t="s">
        <v>433</v>
      </c>
      <c r="J86" s="249"/>
      <c r="K86" s="246"/>
      <c r="L86" s="246"/>
      <c r="M86" s="246"/>
      <c r="N86" s="246"/>
    </row>
    <row r="87" spans="1:14" s="251" customFormat="1" ht="15" x14ac:dyDescent="0.25">
      <c r="A87" s="246">
        <v>3</v>
      </c>
      <c r="B87" s="246"/>
      <c r="C87" s="248">
        <v>2</v>
      </c>
      <c r="D87" s="249" t="s">
        <v>234</v>
      </c>
      <c r="E87" s="248">
        <v>7</v>
      </c>
      <c r="F87" s="249"/>
      <c r="G87" s="248" t="s">
        <v>1</v>
      </c>
      <c r="H87" s="248"/>
      <c r="I87" s="250" t="s">
        <v>433</v>
      </c>
      <c r="J87" s="249"/>
      <c r="K87" s="246"/>
      <c r="L87" s="246"/>
      <c r="M87" s="246"/>
      <c r="N87" s="246"/>
    </row>
    <row r="88" spans="1:14" s="251" customFormat="1" ht="15" x14ac:dyDescent="0.25">
      <c r="A88" s="246">
        <v>2</v>
      </c>
      <c r="B88" s="246"/>
      <c r="C88" s="248">
        <v>1</v>
      </c>
      <c r="D88" s="249" t="s">
        <v>232</v>
      </c>
      <c r="E88" s="248">
        <v>1</v>
      </c>
      <c r="F88" s="249"/>
      <c r="G88" s="248" t="s">
        <v>1</v>
      </c>
      <c r="H88" s="248"/>
      <c r="I88" s="250" t="s">
        <v>442</v>
      </c>
      <c r="J88" s="249"/>
      <c r="K88" s="246"/>
      <c r="L88" s="246"/>
      <c r="M88" s="246"/>
      <c r="N88" s="246"/>
    </row>
    <row r="89" spans="1:14" s="251" customFormat="1" ht="15" x14ac:dyDescent="0.25">
      <c r="A89" s="251">
        <v>1</v>
      </c>
      <c r="B89" s="247"/>
      <c r="C89" s="263"/>
      <c r="D89" s="265" t="s">
        <v>231</v>
      </c>
      <c r="E89" s="263"/>
      <c r="F89" s="265"/>
      <c r="G89" s="263"/>
      <c r="H89" s="263"/>
      <c r="I89" s="263"/>
      <c r="J89" s="263"/>
    </row>
    <row r="90" spans="1:14" s="243" customFormat="1" ht="15" customHeight="1" x14ac:dyDescent="0.25">
      <c r="A90" s="246" t="s">
        <v>1</v>
      </c>
      <c r="C90" s="252" t="s">
        <v>17</v>
      </c>
      <c r="D90" s="252" t="s">
        <v>397</v>
      </c>
      <c r="E90" s="252" t="s">
        <v>398</v>
      </c>
      <c r="F90" s="252" t="s">
        <v>19</v>
      </c>
      <c r="G90" s="252" t="s">
        <v>399</v>
      </c>
      <c r="H90" s="254" t="s">
        <v>29</v>
      </c>
      <c r="I90" s="255" t="s">
        <v>362</v>
      </c>
      <c r="J90" s="252" t="s">
        <v>400</v>
      </c>
    </row>
  </sheetData>
  <sortState ref="A49:AL89">
    <sortCondition descending="1" ref="A49:A89"/>
  </sortState>
  <pageMargins left="0.7" right="0.7" top="0.78740157499999996" bottom="0.78740157499999996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ID</vt:lpstr>
      <vt:lpstr>HMG</vt:lpstr>
      <vt:lpstr>ProvHraz_Spec</vt:lpstr>
      <vt:lpstr>VzperVrat_Spec</vt:lpstr>
      <vt:lpstr>Stavitka_Spec</vt:lpstr>
      <vt:lpstr>Vyk_Tab</vt:lpstr>
      <vt:lpstr>HMG!Oblast_tisku</vt:lpstr>
      <vt:lpstr>ProvHraz_Spec!Oblast_tisku</vt:lpstr>
      <vt:lpstr>Stavitka_Spec!Oblast_tisku</vt:lpstr>
      <vt:lpstr>VzperVrat_Spec!Oblast_tisku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DAD-WORK</dc:creator>
  <cp:lastModifiedBy>Ing. Martin Oliva</cp:lastModifiedBy>
  <cp:lastPrinted>2023-12-03T09:37:38Z</cp:lastPrinted>
  <dcterms:created xsi:type="dcterms:W3CDTF">2023-05-01T06:33:57Z</dcterms:created>
  <dcterms:modified xsi:type="dcterms:W3CDTF">2024-12-11T09:11:57Z</dcterms:modified>
</cp:coreProperties>
</file>